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180" windowWidth="19320" windowHeight="10035" tabRatio="84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Лист1 (2)" sheetId="14" state="hidden" r:id="rId13"/>
    <sheet name="Лист1" sheetId="13" state="hidden"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 hidden="1">[1]!P9_SCOPE_FULL_LOAD,P10_SCOPE_FULL_LOAD,P11_SCOPE_FULL_LOAD,P12_SCOPE_FULL_LOAD,P13_SCOPE_FULL_LOAD,P14_SCOPE_FULL_LOAD,P15_SCOPE_FULL_LOAD</definedName>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hidden="1">{"glc1",#N/A,FALSE,"GLC";"glc2",#N/A,FALSE,"GLC";"glc3",#N/A,FALSE,"GLC";"glc4",#N/A,FALSE,"GLC";"glc5",#N/A,FALSE,"GLC"}</definedName>
    <definedName name="_wrn222" hidden="1">{"glc1",#N/A,FALSE,"GLC";"glc2",#N/A,FALSE,"GLC";"glc3",#N/A,FALSE,"GLC";"glc4",#N/A,FALSE,"GLC";"glc5",#N/A,FALSE,"GLC"}</definedName>
    <definedName name="AI_Version">[4]Options!$B$5</definedName>
    <definedName name="anscount" hidden="1">1</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'[4]Исходные данные'!$D$46</definedName>
    <definedName name="hhv" hidden="1">#REF!</definedName>
    <definedName name="IS_DEMO">[4]Options!$B$7</definedName>
    <definedName name="IS_ESTATE">[4]Options!$B$11</definedName>
    <definedName name="IS_SUMM">[4]Options!$B$10</definedName>
    <definedName name="IS_TRIAL">[4]Options!$B$8</definedName>
    <definedName name="LanguageID">[4]Language!$A$2</definedName>
    <definedName name="P1_dip" hidden="1">[6]FST5!$G$167:$G$172,[6]FST5!$G$174:$G$175,[6]FST5!$G$177:$G$180,[6]FST5!$G$182,[6]FST5!$G$184:$G$188,[6]FST5!$G$190,[6]FST5!$G$192:$G$194</definedName>
    <definedName name="P1_eso" hidden="1">[7]FST5!$G$167:$G$172,[7]FST5!$G$174:$G$175,[7]FST5!$G$177:$G$180,[7]FST5!$G$182,[7]FST5!$G$184:$G$188,[7]FST5!$G$190,[7]FST5!$G$192:$G$194</definedName>
    <definedName name="P1_ESO_PROT" hidden="1">#REF!,#REF!,#REF!,#REF!,#REF!,#REF!,#REF!,#REF!</definedName>
    <definedName name="P1_net" hidden="1">[7]FST5!$G$118:$G$123,[7]FST5!$G$125:$G$126,[7]FST5!$G$128:$G$131,[7]FST5!$G$133,[7]FST5!$G$135:$G$139,[7]FST5!$G$141,[7]FST5!$G$143:$G$145</definedName>
    <definedName name="P1_SBT_PROT" hidden="1">#REF!,#REF!,#REF!,#REF!,#REF!,#REF!,#REF!</definedName>
    <definedName name="P1_SC_CLR" hidden="1">#REF!,#REF!,#REF!,#REF!,#REF!</definedName>
    <definedName name="P1_SC22" hidden="1">#REF!,#REF!,#REF!,#REF!,#REF!,#REF!</definedName>
    <definedName name="P1_SCOPE_16_PRT" hidden="1">[8]База!$E$15:$I$16,[8]База!$E$18:$I$20,[8]База!$E$23:$I$23,[8]База!$E$26:$I$26,[8]База!$E$29:$I$29,[8]База!$E$32:$I$32,[8]База!$E$35:$I$35,[8]База!$B$34,[8]База!$B$37</definedName>
    <definedName name="P1_SCOPE_17_PRT" hidden="1">[8]База!$E$13:$H$21,[8]База!$J$9:$J$11,[8]База!$J$13:$J$21,[8]База!$E$24:$H$26,[8]База!$E$28:$H$36,[8]База!$J$24:$M$26,[8]База!$J$28:$M$36,[8]База!$E$39:$H$41</definedName>
    <definedName name="P1_SCOPE_4_PRT" hidden="1">[8]База!$F$23:$I$23,[8]База!$F$25:$I$25,[8]База!$F$27:$I$31,[8]База!$K$14:$N$20,[8]База!$K$23:$N$23,[8]База!$K$25:$N$25,[8]База!$K$27:$N$31,[8]База!$P$14:$S$20,[8]База!$P$23:$S$23</definedName>
    <definedName name="P1_SCOPE_5_PRT" hidden="1">[8]База!$F$23:$I$23,[8]База!$F$25:$I$25,[8]База!$F$27:$I$31,[8]База!$K$14:$N$21,[8]База!$K$23:$N$23,[8]База!$K$25:$N$25,[8]База!$K$27:$N$31,[8]База!$P$14:$S$21,[8]База!$P$23:$S$23</definedName>
    <definedName name="P1_SCOPE_CORR" hidden="1">#REF!,#REF!,#REF!,#REF!,#REF!,#REF!,#REF!</definedName>
    <definedName name="P1_SCOPE_DOP" hidden="1">[9]Регионы!#REF!,[9]Регионы!#REF!,[9]Регионы!#REF!,[9]Регионы!#REF!,[9]Регионы!#REF!,[9]Регионы!#REF!</definedName>
    <definedName name="P1_SCOPE_F1_PRT" hidden="1">[8]База!$D$74:$E$84,[8]База!$D$71:$E$72,[8]База!$D$66:$E$69,[8]База!$D$61:$E$64</definedName>
    <definedName name="P1_SCOPE_F2_PRT" hidden="1">[8]База!$G$56,[8]База!$E$55:$E$56,[8]База!$F$55:$G$55,[8]База!$D$55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[8]База!$H$15:$H$19,[8]База!$H$21:$H$25,[8]База!$J$14:$J$25,[8]База!$K$15:$K$19,[8]База!$K$21:$K$25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'[10]16'!$E$76:$M$76,'[10]16'!$E$8:$M$8,'[10]16'!$E$12:$M$12,'[10]16'!$E$52:$M$52,'[10]16'!$E$16:$M$16,'[10]16'!$E$64:$M$64,'[10]16'!$E$84:$M$85,'[10]16'!$E$48:$M$48,'[10]16'!$E$80:$M$80,'[10]16'!$E$72:$M$72,'[10]16'!$E$44:$M$44</definedName>
    <definedName name="P1_T16?axis?R?ДОГОВОР?" hidden="1">'[10]16'!$A$76,'[10]16'!$A$84:$A$85,'[10]16'!$A$72,'[10]16'!$A$80,'[10]16'!$A$68,'[10]16'!$A$64,'[10]16'!$A$60,'[10]16'!$A$56,'[10]16'!$A$52,'[10]16'!$A$48,'[10]16'!$A$44,'[10]16'!$A$40,'[10]16'!$A$36,'[10]16'!$A$32,'[10]16'!$A$28,'[10]16'!$A$24,'[10]16'!$A$20</definedName>
    <definedName name="P1_T16?L1" hidden="1">'[10]16'!$A$74:$M$74,'[10]16'!$A$14:$M$14,'[10]16'!$A$10:$M$10,'[10]16'!$A$50:$M$50,'[10]16'!$A$6:$M$6,'[10]16'!$A$62:$M$62,'[10]16'!$A$78:$M$78,'[10]16'!$A$46:$M$46,'[10]16'!$A$82:$M$82,'[10]16'!$A$70:$M$70,'[10]16'!$A$42:$M$42</definedName>
    <definedName name="P1_T16?L1.x" hidden="1">'[10]16'!$A$76:$M$76,'[10]16'!$A$16:$M$16,'[10]16'!$A$12:$M$12,'[10]16'!$A$52:$M$52,'[10]16'!$A$8:$M$8,'[10]16'!$A$64:$M$64,'[10]16'!$A$80:$M$80,'[10]16'!$A$48:$M$48,'[10]16'!$A$84:$M$85,'[10]16'!$A$72:$M$72,'[10]16'!$A$44:$M$44</definedName>
    <definedName name="P1_T16_Protect" hidden="1">#REF!,#REF!,#REF!,#REF!,#REF!,#REF!,#REF!,#REF!</definedName>
    <definedName name="P1_T18.2_Protect" hidden="1">#REF!,#REF!,#REF!,#REF!,#REF!,#REF!,#REF!</definedName>
    <definedName name="P1_T20_Protection" hidden="1">'[11]20'!$E$4:$H$4,'[11]20'!$E$13:$H$13,'[11]20'!$E$16:$H$17,'[11]20'!$E$19:$H$19,'[11]20'!$J$4:$M$4,'[11]20'!$J$8:$M$11,'[11]20'!$J$13:$M$13,'[11]20'!$J$16:$M$17,'[11]20'!$J$19:$M$19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hidden="1">[1]!P9_SCOPE_FULL_LOAD,P10_SCOPE_FULL_LOAD,P11_SCOPE_FULL_LOAD,P12_SCOPE_FULL_LOAD,P13_SCOPE_FULL_LOAD,P14_SCOPE_FULL_LOAD,P15_SCOPE_FULL_LOAD</definedName>
    <definedName name="P17_T1_Protect" hidden="1">#REF!,#REF!,#REF!,#REF!,#REF!</definedName>
    <definedName name="P18_T1_Protect" hidden="1">[12]перекрестка!$F$139:$G$139,[12]перекрестка!$F$145:$G$145,[12]перекрестка!$J$36:$K$40,P1_T1_Protect,P2_T1_Protect,P3_T1_Protect,P4_T1_Protect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_CLR" hidden="1">#REF!,#REF!,#REF!,#REF!,#REF!</definedName>
    <definedName name="P2_SC22" hidden="1">#REF!,#REF!,#REF!,#REF!,#REF!,#REF!,#REF!</definedName>
    <definedName name="P2_SCOPE_16_PRT" hidden="1">[8]База!$E$38:$I$38,[8]База!$E$41:$I$41,[8]База!$E$45:$I$47,[8]База!$E$49:$I$49,[8]База!$E$53:$I$54,[8]База!$E$56:$I$57,[8]База!$E$59:$I$59,[8]База!$E$9:$I$13</definedName>
    <definedName name="P2_SCOPE_4_PRT" hidden="1">[8]База!$P$25:$S$25,[8]База!$P$27:$S$31,[8]База!$U$14:$X$20,[8]База!$U$23:$X$23,[8]База!$U$25:$X$25,[8]База!$U$27:$X$31,[8]База!$Z$14:$AC$20,[8]База!$Z$23:$AC$23,[8]База!$Z$25:$AC$25</definedName>
    <definedName name="P2_SCOPE_5_PRT" hidden="1">[8]База!$P$25:$S$25,[8]База!$P$27:$S$31,[8]База!$U$14:$X$21,[8]База!$U$23:$X$23,[8]База!$U$25:$X$25,[8]База!$U$27:$X$31,[8]База!$Z$14:$AC$21,[8]База!$Z$23:$AC$23,[8]База!$Z$25:$AC$25</definedName>
    <definedName name="P2_SCOPE_CORR" hidden="1">#REF!,#REF!,#REF!,#REF!,#REF!,#REF!,#REF!,#REF!</definedName>
    <definedName name="P2_SCOPE_F1_PRT" hidden="1">[8]База!$D$56:$E$59,[8]База!$D$34:$E$50,[8]База!$D$32:$E$32,[8]База!$D$23:$E$30</definedName>
    <definedName name="P2_SCOPE_F2_PRT" hidden="1">[8]База!$D$52:$G$54,[8]База!$C$21:$E$42,[8]База!$A$12:$E$12,[8]База!$C$8:$E$11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[8]База!$N$14:$N$25,[8]База!$N$27:$N$31,[8]База!$J$27:$K$31,[8]База!$F$27:$H$31,[8]База!$F$33:$H$37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[6]FST5!$G$143:$G$145,[6]FST5!$G$214:$G$217,[6]FST5!$G$219:$G$224,[6]FST5!$G$226,[6]FST5!$G$228,[6]FST5!$G$230,[6]FST5!$G$232,[6]FST5!$G$197:$G$212</definedName>
    <definedName name="P3_SC22" hidden="1">#REF!,#REF!,#REF!,#REF!,#REF!,#REF!</definedName>
    <definedName name="P3_SCOPE_F1_PRT" hidden="1">[8]База!$E$16:$E$17,[8]База!$C$4:$D$4,[8]База!$C$7:$E$10,[8]База!$A$11:$E$11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[8]База!$J$33:$K$37,[8]База!$N$33:$N$37,[8]База!$F$39:$H$43,[8]База!$J$39:$K$43,[8]База!$N$39:$N$43</definedName>
    <definedName name="P3_SCOPE_SV_PRT" hidden="1">#REF!,#REF!,#REF!,#REF!,#REF!,#REF!,#REF!</definedName>
    <definedName name="P3_T1_Protect" hidden="1">#REF!,#REF!,#REF!,#REF!,#REF!</definedName>
    <definedName name="P4_dip" hidden="1">[6]FST5!$G$70:$G$75,[6]FST5!$G$77:$G$78,[6]FST5!$G$80:$G$83,[6]FST5!$G$85,[6]FST5!$G$87:$G$91,[6]FST5!$G$93,[6]FST5!$G$95:$G$97,[6]FST5!$G$52:$G$68</definedName>
    <definedName name="P4_SCOPE_F1_PRT" hidden="1">[8]База!$C$13:$E$13,[8]База!$A$14:$E$14,[8]База!$C$23:$C$50,[8]База!$C$54:$C$95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[8]База!$F$45:$H$49,[8]База!$J$45:$K$49,[8]База!$N$45:$N$49,[8]База!$F$53:$G$64,[8]База!$H$54:$H$58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[8]База!$H$60:$H$64,[8]База!$J$53:$J$64,[8]База!$K$54:$K$58,[8]База!$K$60:$K$64,[8]База!$N$53:$N$64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[8]База!$F$66:$H$70,[8]База!$J$66:$K$70,[8]База!$N$66:$N$70,[8]База!$F$72:$H$76,[8]База!$J$72:$K$76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[8]База!$N$72:$N$76,[8]База!$F$78:$H$82,[8]База!$J$78:$K$82,[8]База!$N$78:$N$82,[8]База!$F$84:$H$88</definedName>
    <definedName name="P7_T1_Protect" hidden="1">#REF!,#REF!,#REF!,#REF!,#REF!</definedName>
    <definedName name="P8_SCOPE_FULL_LOAD" hidden="1">#REF!,#REF!,#REF!,#REF!,#REF!,#REF!</definedName>
    <definedName name="P8_SCOPE_NOTIND" hidden="1">#REF!,#REF!,#REF!,#REF!,#REF!,#REF!</definedName>
    <definedName name="P8_SCOPE_PER_PRT" hidden="1">[13]База!$J$84:$K$88,[13]База!$N$84:$N$88,[13]База!$F$14:$G$25,P1_SCOPE_PER_PRT,P2_SCOPE_PER_PRT,P3_SCOPE_PER_PRT,P4_SCOPE_PER_PRT</definedName>
    <definedName name="P8_T1_Protect" hidden="1">#REF!,#REF!,#REF!,#REF!,#REF!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[4]Портфель!$A$27</definedName>
    <definedName name="PrjTariff">'[4]Исходные данные'!$D$15</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апап" hidden="1">#REF!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НЗС_2017_нов" hidden="1">#REF!</definedName>
    <definedName name="ншш" hidden="1">{#N/A,#N/A,TRUE,"Лист1";#N/A,#N/A,TRUE,"Лист2";#N/A,#N/A,TRUE,"Лист3"}</definedName>
    <definedName name="о" hidden="1">{#N/A,#N/A,TRUE,"Лист1";#N/A,#N/A,TRUE,"Лист2";#N/A,#N/A,TRUE,"Лист3"}</definedName>
    <definedName name="пр" hidden="1">#REF!</definedName>
    <definedName name="прибыль3" hidden="1">{#N/A,#N/A,TRUE,"Лист1";#N/A,#N/A,TRUE,"Лист2";#N/A,#N/A,TRUE,"Лист3"}</definedName>
    <definedName name="рис1" hidden="1">{#N/A,#N/A,TRUE,"Лист1";#N/A,#N/A,TRUE,"Лист2";#N/A,#N/A,TRUE,"Лист3"}</definedName>
    <definedName name="рл" hidden="1">{"glc1",#N/A,FALSE,"GLC";"glc2",#N/A,FALSE,"GLC";"glc3",#N/A,FALSE,"GLC";"glc4",#N/A,FALSE,"GLC";"glc5",#N/A,FALSE,"GLC"}</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45621"/>
</workbook>
</file>

<file path=xl/calcChain.xml><?xml version="1.0" encoding="utf-8"?>
<calcChain xmlns="http://schemas.openxmlformats.org/spreadsheetml/2006/main">
  <c r="T69" i="12" l="1"/>
  <c r="T68" i="12"/>
  <c r="D38" i="9" l="1"/>
  <c r="F52" i="9"/>
  <c r="F38" i="9"/>
  <c r="D34" i="9"/>
  <c r="F34" i="9"/>
  <c r="G67" i="12"/>
  <c r="G66" i="12" s="1"/>
  <c r="G69" i="12"/>
  <c r="G68" i="12" s="1"/>
  <c r="T67" i="12"/>
  <c r="V67" i="12" s="1"/>
  <c r="G34" i="12"/>
  <c r="G33" i="12" s="1"/>
  <c r="G31" i="12"/>
  <c r="E21" i="8"/>
  <c r="C25" i="5"/>
  <c r="V69" i="12" l="1"/>
  <c r="R23" i="4" l="1"/>
  <c r="G39" i="12" l="1"/>
  <c r="V68" i="12" l="1"/>
  <c r="P9" i="14"/>
  <c r="N9" i="14"/>
  <c r="P24" i="14"/>
  <c r="S24" i="14" s="1"/>
  <c r="N27" i="14"/>
  <c r="M27" i="14"/>
  <c r="N26" i="14"/>
  <c r="S26" i="14" s="1"/>
  <c r="M26" i="14"/>
  <c r="R26" i="14" s="1"/>
  <c r="N25" i="14"/>
  <c r="S25" i="14" s="1"/>
  <c r="M25" i="14"/>
  <c r="N24" i="14"/>
  <c r="M24" i="14"/>
  <c r="N23" i="14"/>
  <c r="S23" i="14" s="1"/>
  <c r="M23" i="14"/>
  <c r="R23" i="14" s="1"/>
  <c r="N22" i="14"/>
  <c r="S22" i="14" s="1"/>
  <c r="M22" i="14"/>
  <c r="N21" i="14"/>
  <c r="M21" i="14"/>
  <c r="N20" i="14"/>
  <c r="M20" i="14"/>
  <c r="R20" i="14" s="1"/>
  <c r="N19" i="14"/>
  <c r="S19" i="14" s="1"/>
  <c r="M19" i="14"/>
  <c r="N18" i="14"/>
  <c r="M18" i="14"/>
  <c r="N17" i="14"/>
  <c r="M17" i="14"/>
  <c r="R17" i="14" s="1"/>
  <c r="N16" i="14"/>
  <c r="S16" i="14" s="1"/>
  <c r="M16" i="14"/>
  <c r="N15" i="14"/>
  <c r="M15" i="14"/>
  <c r="N14" i="14"/>
  <c r="S14" i="14" s="1"/>
  <c r="M14" i="14"/>
  <c r="R14" i="14" s="1"/>
  <c r="N13" i="14"/>
  <c r="S13" i="14" s="1"/>
  <c r="M13" i="14"/>
  <c r="N12" i="14"/>
  <c r="M12" i="14"/>
  <c r="N11" i="14"/>
  <c r="S11" i="14" s="1"/>
  <c r="M11" i="14"/>
  <c r="R11" i="14" s="1"/>
  <c r="N10" i="14"/>
  <c r="S10" i="14" s="1"/>
  <c r="M10" i="14"/>
  <c r="M9" i="14"/>
  <c r="N8" i="14"/>
  <c r="S8" i="14" s="1"/>
  <c r="M8" i="14"/>
  <c r="R8" i="14" s="1"/>
  <c r="N6" i="14"/>
  <c r="M6" i="14"/>
  <c r="M5" i="14"/>
  <c r="R5" i="14" s="1"/>
  <c r="M4" i="14"/>
  <c r="R4" i="14" s="1"/>
  <c r="K5" i="14"/>
  <c r="N5" i="14" s="1"/>
  <c r="S5" i="14" s="1"/>
  <c r="K3" i="14"/>
  <c r="E31" i="14"/>
  <c r="N30" i="14"/>
  <c r="S30" i="14" s="1"/>
  <c r="M30" i="14"/>
  <c r="R30" i="14" s="1"/>
  <c r="G28" i="14"/>
  <c r="G31" i="14" s="1"/>
  <c r="F28" i="14"/>
  <c r="F31" i="14" s="1"/>
  <c r="E28" i="14"/>
  <c r="D28" i="14"/>
  <c r="D31" i="14" s="1"/>
  <c r="R27" i="14"/>
  <c r="R25" i="14"/>
  <c r="R24" i="14"/>
  <c r="R22" i="14"/>
  <c r="S21" i="14"/>
  <c r="R21" i="14"/>
  <c r="S20" i="14"/>
  <c r="R19" i="14"/>
  <c r="S18" i="14"/>
  <c r="R18" i="14"/>
  <c r="S17" i="14"/>
  <c r="R16" i="14"/>
  <c r="S15" i="14"/>
  <c r="R15" i="14"/>
  <c r="R13" i="14"/>
  <c r="R12" i="14"/>
  <c r="P12" i="14"/>
  <c r="S12" i="14" s="1"/>
  <c r="R10" i="14"/>
  <c r="R9" i="14"/>
  <c r="Q7" i="14"/>
  <c r="Q28" i="14" s="1"/>
  <c r="Q31" i="14" s="1"/>
  <c r="O7" i="14"/>
  <c r="L7" i="14"/>
  <c r="L28" i="14" s="1"/>
  <c r="L31" i="14" s="1"/>
  <c r="J7" i="14"/>
  <c r="M7" i="14" s="1"/>
  <c r="I7" i="14"/>
  <c r="N7" i="14" s="1"/>
  <c r="H7" i="14"/>
  <c r="H28" i="14" s="1"/>
  <c r="H31" i="14" s="1"/>
  <c r="R6" i="14"/>
  <c r="P6" i="14"/>
  <c r="S6" i="14" s="1"/>
  <c r="P5" i="14"/>
  <c r="P4" i="14"/>
  <c r="K4" i="14"/>
  <c r="K7" i="14" s="1"/>
  <c r="M3" i="14"/>
  <c r="R3" i="14" s="1"/>
  <c r="N3" i="14"/>
  <c r="S3" i="14" s="1"/>
  <c r="O31" i="14" l="1"/>
  <c r="P7" i="14"/>
  <c r="P28" i="14" s="1"/>
  <c r="O28" i="14"/>
  <c r="N4" i="14"/>
  <c r="S4" i="14" s="1"/>
  <c r="S9" i="14"/>
  <c r="P31" i="14"/>
  <c r="J28" i="14"/>
  <c r="J31" i="14" s="1"/>
  <c r="R7" i="14"/>
  <c r="K28" i="14"/>
  <c r="K31" i="14" s="1"/>
  <c r="S27" i="14"/>
  <c r="I28" i="14"/>
  <c r="I31" i="14" s="1"/>
  <c r="N28" i="14"/>
  <c r="N31" i="14" s="1"/>
  <c r="S7" i="14"/>
  <c r="R28" i="14"/>
  <c r="R31" i="14" s="1"/>
  <c r="M28" i="14" l="1"/>
  <c r="M31" i="14" s="1"/>
  <c r="S28" i="14"/>
  <c r="S31" i="14" s="1"/>
  <c r="K6" i="13" l="1"/>
  <c r="L6" i="13" s="1"/>
  <c r="J6" i="13"/>
  <c r="E40" i="13"/>
  <c r="E38" i="13"/>
  <c r="AL29" i="6" l="1"/>
  <c r="AL28" i="6"/>
  <c r="AL27" i="6"/>
  <c r="AL26" i="6"/>
  <c r="J26" i="6"/>
  <c r="G26" i="6"/>
  <c r="F26" i="6"/>
  <c r="I26" i="6" s="1"/>
  <c r="AL25" i="6"/>
  <c r="AL24" i="6"/>
  <c r="AL23" i="6"/>
  <c r="AL22" i="6"/>
  <c r="J22" i="6"/>
  <c r="J21" i="6" s="1"/>
  <c r="G22" i="6"/>
  <c r="G21" i="6" s="1"/>
  <c r="F22" i="6"/>
  <c r="I22" i="6" s="1"/>
  <c r="I21" i="6" s="1"/>
  <c r="AL21" i="6"/>
  <c r="H21" i="6"/>
  <c r="E21" i="6"/>
  <c r="D21" i="6"/>
  <c r="C21" i="6"/>
  <c r="F21" i="6" l="1"/>
  <c r="X28" i="6"/>
  <c r="X26" i="6"/>
  <c r="X24" i="6"/>
  <c r="X27" i="6"/>
  <c r="X25" i="6"/>
  <c r="X23" i="6"/>
  <c r="W27" i="6"/>
  <c r="W25" i="6"/>
  <c r="W23" i="6"/>
  <c r="W28" i="6"/>
  <c r="W26" i="6"/>
  <c r="W24" i="6"/>
</calcChain>
</file>

<file path=xl/sharedStrings.xml><?xml version="1.0" encoding="utf-8"?>
<sst xmlns="http://schemas.openxmlformats.org/spreadsheetml/2006/main" count="3667" uniqueCount="725">
  <si>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</si>
  <si>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</si>
  <si>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</si>
  <si>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</si>
  <si>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</si>
  <si>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</si>
  <si>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</si>
  <si>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</si>
  <si>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</si>
  <si>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</si>
  <si>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</si>
  <si>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</si>
  <si>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</si>
  <si>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</si>
  <si>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</si>
  <si>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</si>
  <si>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</si>
  <si>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</si>
  <si>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</si>
  <si>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</si>
  <si>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</si>
  <si>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</si>
  <si>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</si>
  <si>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</si>
  <si>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</si>
  <si>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</si>
  <si>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</si>
  <si>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</si>
  <si>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</si>
  <si>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</si>
  <si>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</si>
  <si>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</si>
  <si>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</si>
  <si>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</si>
  <si>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</si>
  <si>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</si>
  <si>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</si>
  <si>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</si>
  <si>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</si>
  <si>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</si>
  <si>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</si>
  <si>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</si>
  <si>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</si>
  <si>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</si>
  <si>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</si>
  <si>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</si>
  <si>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</si>
  <si>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</si>
  <si>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</si>
  <si>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</si>
  <si>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</si>
  <si>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</si>
  <si>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</si>
  <si>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</si>
  <si>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</si>
  <si>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</si>
  <si>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</si>
  <si>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</si>
  <si>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</si>
  <si>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</si>
  <si>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</si>
  <si>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</si>
  <si>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</si>
  <si>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</si>
  <si>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</si>
  <si>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</si>
  <si>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</si>
  <si>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</si>
  <si>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</si>
  <si>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</si>
  <si>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</si>
  <si>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</si>
  <si>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</si>
  <si>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</si>
  <si>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</si>
  <si>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</si>
  <si>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</si>
  <si>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</si>
  <si>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</si>
  <si>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</si>
  <si>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</si>
  <si>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</si>
  <si>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</si>
  <si>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</si>
  <si>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</si>
  <si>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</si>
  <si>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</si>
  <si>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</si>
  <si>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</si>
  <si>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</si>
  <si>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</si>
  <si>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</si>
  <si>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</si>
  <si>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</si>
  <si>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</si>
  <si>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</si>
  <si>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</si>
  <si>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</si>
  <si>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</si>
  <si>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</si>
  <si>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</si>
  <si>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</si>
  <si>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</si>
  <si>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</si>
  <si>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</si>
  <si>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</si>
  <si>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</si>
  <si>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</si>
  <si>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</si>
  <si>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</si>
  <si>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</si>
  <si>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</si>
  <si>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</si>
  <si>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</si>
  <si>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</si>
  <si>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</si>
  <si>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</si>
  <si>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</si>
  <si>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</si>
  <si>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</si>
  <si>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</si>
  <si>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</si>
  <si>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</si>
  <si>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</si>
  <si>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</si>
  <si>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</si>
  <si>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</si>
  <si>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</si>
  <si>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</si>
  <si>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</si>
  <si>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</si>
  <si>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</si>
  <si>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</si>
  <si>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</si>
  <si>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</si>
  <si>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</si>
  <si>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</si>
  <si>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</si>
  <si>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</si>
  <si>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</si>
  <si>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</si>
  <si>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</si>
  <si>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</si>
  <si>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</si>
  <si>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</si>
  <si>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</si>
  <si>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</si>
  <si>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</si>
  <si>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</si>
  <si>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</si>
  <si>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</si>
  <si>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</si>
  <si>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</si>
  <si>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</si>
  <si>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</si>
  <si>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</si>
  <si>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</si>
  <si>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</si>
  <si>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</si>
  <si>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</si>
  <si>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</si>
  <si>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</si>
  <si>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</si>
  <si>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</si>
  <si>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</si>
  <si>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</si>
  <si>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</si>
  <si>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</si>
  <si>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</si>
  <si>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</si>
  <si>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</si>
  <si>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</si>
  <si>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</si>
  <si>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</si>
  <si>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</si>
  <si>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</si>
  <si>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</si>
  <si>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</si>
  <si>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</si>
  <si>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</si>
  <si>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</si>
  <si>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</si>
  <si>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</si>
  <si>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</si>
  <si>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</si>
  <si>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</si>
  <si>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</si>
  <si>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</si>
  <si>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</si>
  <si>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</si>
  <si>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</si>
  <si>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</si>
  <si>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</si>
  <si>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</si>
  <si>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</si>
  <si>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</si>
  <si>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</si>
  <si>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</si>
  <si>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</si>
  <si>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</si>
  <si>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</si>
  <si>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</si>
  <si>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</si>
  <si>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</si>
  <si>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</si>
  <si>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</si>
  <si>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</si>
  <si>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</si>
  <si>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</si>
  <si>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</si>
  <si>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</si>
  <si>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</si>
  <si>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</si>
  <si>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</si>
  <si>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</si>
  <si>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</si>
  <si>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</si>
  <si>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</si>
  <si>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</si>
  <si>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</si>
  <si>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</si>
  <si>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</si>
  <si>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</si>
  <si>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</si>
  <si>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</si>
  <si>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</si>
  <si>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</si>
  <si>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</si>
  <si>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</si>
  <si>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</si>
  <si>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</si>
  <si>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</si>
  <si>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</si>
  <si>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</si>
  <si>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</si>
  <si>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</si>
  <si>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</si>
  <si>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</si>
  <si>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</si>
  <si>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</si>
  <si>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</si>
  <si>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</si>
  <si>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</si>
  <si>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</si>
  <si>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</si>
  <si>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</si>
  <si>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</si>
  <si>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</si>
  <si>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</si>
  <si>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</si>
  <si>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</si>
  <si>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</si>
  <si>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</si>
  <si>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</si>
  <si>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</si>
  <si>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</si>
  <si>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</si>
  <si>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</si>
  <si>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</si>
  <si>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</si>
  <si>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</si>
  <si>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</si>
  <si>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</si>
  <si>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</si>
  <si>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</si>
  <si>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</si>
  <si>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</si>
  <si>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</si>
  <si>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</si>
  <si>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</si>
  <si>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</si>
  <si>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</si>
  <si>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</si>
  <si>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</si>
  <si>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</si>
  <si>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</si>
  <si>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</si>
  <si>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</si>
  <si>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</si>
  <si>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</si>
  <si>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</si>
  <si>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</si>
  <si>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</si>
  <si>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</si>
  <si>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</si>
  <si>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</si>
  <si>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</si>
  <si>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</si>
  <si>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</si>
  <si>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</si>
  <si>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</si>
  <si>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</si>
  <si>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</si>
  <si>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</si>
  <si>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</si>
  <si>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</si>
  <si>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</si>
  <si>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</si>
  <si>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</si>
  <si>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</si>
  <si>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</si>
  <si>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</si>
  <si>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</si>
  <si>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</si>
  <si>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</si>
  <si>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</si>
  <si>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</si>
  <si>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</si>
  <si>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</si>
  <si>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</si>
  <si>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</si>
  <si>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</si>
  <si>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</si>
  <si>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</si>
  <si>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</si>
  <si>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</si>
  <si>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</si>
  <si>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</si>
  <si>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</si>
  <si>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</si>
  <si>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</si>
  <si>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</si>
  <si>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</si>
  <si>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</si>
  <si>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</si>
  <si>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</si>
  <si>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</si>
  <si>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</si>
  <si>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</si>
  <si>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</si>
  <si>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</si>
  <si>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</si>
  <si>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</si>
  <si>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</si>
  <si>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</si>
  <si>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</si>
  <si>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</si>
  <si>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</si>
  <si>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</si>
  <si>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</si>
  <si>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</si>
  <si>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</si>
  <si>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</si>
  <si>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</si>
  <si>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</si>
  <si>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</si>
  <si>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</si>
  <si>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</si>
  <si>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</si>
  <si>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</si>
  <si>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</si>
  <si>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</si>
  <si>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</si>
  <si>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</si>
  <si>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</si>
  <si>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</si>
  <si>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</si>
  <si>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</si>
  <si>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</si>
  <si>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</si>
  <si>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</si>
  <si>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</si>
  <si>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</si>
  <si>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</si>
  <si>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</si>
  <si>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</si>
  <si>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</si>
  <si>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</si>
  <si>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</si>
  <si>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</si>
  <si>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</si>
  <si>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</si>
  <si>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</si>
  <si>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</si>
  <si>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</si>
  <si>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</si>
  <si>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</si>
  <si>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</si>
  <si>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</si>
  <si>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</si>
  <si>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</si>
  <si>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</si>
  <si>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</si>
  <si>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</si>
  <si>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</si>
  <si>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</si>
  <si>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</si>
  <si>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</si>
  <si>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</si>
  <si>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</si>
  <si>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</si>
  <si>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</si>
  <si>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</si>
  <si>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</si>
  <si>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</si>
  <si>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</si>
  <si>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</si>
  <si>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</si>
  <si>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</si>
  <si>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</si>
  <si>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</si>
  <si>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</si>
  <si>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</si>
  <si>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</si>
  <si>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</si>
  <si>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</si>
  <si>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</si>
  <si>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</si>
  <si>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</si>
  <si>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</si>
  <si>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</si>
  <si>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</si>
  <si>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</si>
  <si>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</si>
  <si>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</si>
  <si>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</si>
  <si>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</si>
  <si>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</si>
  <si>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</si>
  <si>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</si>
  <si>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</si>
  <si>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</si>
  <si>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</si>
  <si>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</si>
  <si>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</si>
  <si>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</si>
  <si>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</si>
  <si>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</si>
  <si>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</si>
  <si>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</si>
  <si>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</si>
  <si>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ВЛ-10 кВ яч.15Д ПС 35/10 кВ «Кослан»</t>
  </si>
  <si>
    <t>ВЛ</t>
  </si>
  <si>
    <t>ВЛЗ</t>
  </si>
  <si>
    <t>дер/жб</t>
  </si>
  <si>
    <t>жб</t>
  </si>
  <si>
    <t>-</t>
  </si>
  <si>
    <t>Необходима реконструкция ВЛ с заменой провода на СИП</t>
  </si>
  <si>
    <t>ВЛ-10 кВ яч.15Д ПС-35/10 кВ Кослан</t>
  </si>
  <si>
    <t>без отключений</t>
  </si>
  <si>
    <t>Акт №288 от 26.07.2016</t>
  </si>
  <si>
    <t>Ветровые нагрузки</t>
  </si>
  <si>
    <t>Всего в том числе:</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</si>
  <si>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</si>
  <si>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Удорский район</t>
  </si>
  <si>
    <t>не влияет</t>
  </si>
  <si>
    <t xml:space="preserve">Акт технического освидетельствования 01.04.2016 б/н </t>
  </si>
  <si>
    <t>Повышение надежности электроснабжения потребителей Удорского района.</t>
  </si>
  <si>
    <t>Нет этапов</t>
  </si>
  <si>
    <t>31.11.2018</t>
  </si>
  <si>
    <t>I_007-55-1-01.32-1920</t>
  </si>
  <si>
    <t>экспертная оценка</t>
  </si>
  <si>
    <t>Niпосле</t>
  </si>
  <si>
    <t>_</t>
  </si>
  <si>
    <t>2.1. Услуги</t>
  </si>
  <si>
    <t>ПИР</t>
  </si>
  <si>
    <t>Филиал</t>
  </si>
  <si>
    <t>Укрупненный расчет</t>
  </si>
  <si>
    <t>ОЗЦ</t>
  </si>
  <si>
    <t>ВятЭнергоПроект</t>
  </si>
  <si>
    <t>b2b-mrsk.ru</t>
  </si>
  <si>
    <t>02.07.2018</t>
  </si>
  <si>
    <t>06.08.2018</t>
  </si>
  <si>
    <t>31.08.2018</t>
  </si>
  <si>
    <t>21.08.2018</t>
  </si>
  <si>
    <t>- по договорам подряда (в разбивке по каждому подрядчику и по договорам):</t>
  </si>
  <si>
    <t>договор на ПИР от 21.08.2018 № 164/18-Ю подрядчик ООО "ВятЭнергоПроект"</t>
  </si>
  <si>
    <t>% от сметной стоимости проекта</t>
  </si>
  <si>
    <t>оплачено по договору, млн. руб.</t>
  </si>
  <si>
    <t>освоено по договору, млн. руб.</t>
  </si>
  <si>
    <t>Реконструкция ВЛ 10 кВ яч.15Д ПС 35/10 кВ «Кослан» с заменой неизолированного провода на СИП протяженностью 5,326 км в Удорском районе</t>
  </si>
  <si>
    <t>Акт обследования технического состояния от 10.09.2017 б/н.</t>
  </si>
  <si>
    <t>Год 2016</t>
  </si>
  <si>
    <t>Год 2017</t>
  </si>
  <si>
    <t>Год 2018</t>
  </si>
  <si>
    <t>Год 2019</t>
  </si>
  <si>
    <t>Год 2020</t>
  </si>
  <si>
    <t>Год 2021</t>
  </si>
  <si>
    <t>Год 2022</t>
  </si>
  <si>
    <t>Год 2023</t>
  </si>
  <si>
    <t>Год 2024</t>
  </si>
  <si>
    <t>Год 2025</t>
  </si>
  <si>
    <t>Денежный поток на собственный капитал, руб</t>
  </si>
  <si>
    <t>до 2 018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</si>
  <si>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</si>
  <si>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</si>
  <si>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</si>
  <si>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</si>
  <si>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</si>
  <si>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</si>
  <si>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</si>
  <si>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</si>
  <si>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Сметная стоимость проекта в прогнозных ценах с НДС, млн. руб.</t>
  </si>
  <si>
    <t>не требуется</t>
  </si>
  <si>
    <t>Филиал ПАО «МРСК Северо-Запада» в Республике Коми</t>
  </si>
  <si>
    <t>шт./комплекты</t>
  </si>
  <si>
    <t>га.</t>
  </si>
  <si>
    <t>т.у.</t>
  </si>
  <si>
    <t>протяженность, км</t>
  </si>
  <si>
    <t>площадь, м2</t>
  </si>
  <si>
    <t>м2</t>
  </si>
  <si>
    <t>01.08.2018</t>
  </si>
  <si>
    <t>Выполнение СМР по объекту: «Реконструкция ВЛ 10 кВ яч.15Д ПС 35/10 кВ «Кослан» с заменой неизолированного провода на СИП протяженностью 5,320 км в Удорском районе»  (код ИПР – 007-55-1-01.32-1920) для нужд ПО «ЮЭС» филиала ПАО «МРСК Северо-Запада» «Комиэнерго»</t>
  </si>
  <si>
    <t>ДЗО</t>
  </si>
  <si>
    <t>Сводный сметный расчет</t>
  </si>
  <si>
    <t>ОЗП ЕП</t>
  </si>
  <si>
    <t>Энергия Севера</t>
  </si>
  <si>
    <t>Механизированная колонна 24</t>
  </si>
  <si>
    <t>Roseltorg.ru</t>
  </si>
  <si>
    <t>01.05.2019</t>
  </si>
  <si>
    <t>19.07.2019</t>
  </si>
  <si>
    <t>28.06.2019</t>
  </si>
  <si>
    <t>Решение ЦКК об одобрении заключения дого</t>
  </si>
  <si>
    <t>Разрешение ЦКК ПАО "МРСК Северо-Запада" № 38 от 01.08.2019</t>
  </si>
  <si>
    <t>31.07.2019</t>
  </si>
  <si>
    <t>06.08.2019</t>
  </si>
  <si>
    <t>31.10.2019</t>
  </si>
  <si>
    <t>объем заключенного договора в ценах  2018 года с НДС, млн. руб.</t>
  </si>
  <si>
    <t>договор на СМР от 06.08.2019 № 146/19-ю подрядчик ООО "Механизированная колонна 24"</t>
  </si>
  <si>
    <t>объем заключенного договора в ценах  2019 года с НДС, млн. руб.</t>
  </si>
  <si>
    <t>+( № 386 от 19.02.2019)</t>
  </si>
  <si>
    <t>Замена линий электропередачи:
5,326 	Км(СН2 (6-10кВ))	2020 г.;
Оценка изменения средней продолжительности прекращения передачи электрической энергии потребителям услуг:
-0,003979475 		2021 г.;
-0,003979475 		2022 г.;
-0,003979475 		2023 г.;
-0,003979475 		2024 г.;
-0,003979475 		2025 г.;
Оценка изменения средней частоты прекращения передачи электрической энергии потребителям услуг:
-0,001177359 		2021 г.;
-0,001177359 		2022 г.;
-0,001177359 		2023 г.;
-0,001177359 		2024 г.;
-0,001177359 		2025 г.;</t>
  </si>
  <si>
    <t>Реконструкция ВЛ 10 кВ с переводом на провод СИП общей протяженностью 5,326 км</t>
  </si>
  <si>
    <t>ВЛ 10 кВ яч.15Д ПС 35/10 кВ «Кослан» на деревянных и ж/б опорах, провод СИП, протяженность 5,326 км</t>
  </si>
  <si>
    <t>3.8</t>
  </si>
  <si>
    <t>3.9</t>
  </si>
  <si>
    <t>3.10</t>
  </si>
  <si>
    <t>3.11</t>
  </si>
  <si>
    <t>4.8</t>
  </si>
  <si>
    <t>4.9</t>
  </si>
  <si>
    <t>4.10</t>
  </si>
  <si>
    <t>4.11</t>
  </si>
  <si>
    <t>5.7</t>
  </si>
  <si>
    <t>5.8</t>
  </si>
  <si>
    <t>5.9</t>
  </si>
  <si>
    <t>5.10</t>
  </si>
  <si>
    <t>7.6</t>
  </si>
  <si>
    <t>7.7</t>
  </si>
  <si>
    <t>7.8</t>
  </si>
  <si>
    <t>7.9</t>
  </si>
  <si>
    <t>Приказ об утверждении ПСД № 386 от 19.02.2019</t>
  </si>
  <si>
    <t>2.2. Оборудование, прочие товары</t>
  </si>
  <si>
    <t>Поставка самонесущего изолированного провода (СИП-3) на напряжение до 35 кВ по объектам инвестиционной программы КП 007-55-1-01.32-1920 «Реконструкция ВЛ 10 кВ яч.15Д ПС 35/10 кВ «Кослан» с заменой неизолированного провода на СИП протяженностью 5,326 км в Удорском районе», КП 007-55-1-01.32-1919 «Реконструкция ВЛ 10 кВ яч.37Д ПС 110/35/10 кВ «Усогорск» с заменой неизолированного провода на СИП протяженностью 16,585 км в Удорском районе для нужд филиала ПАО «МРСК Северо-Запада» «Комиэнерго» (ИП 007-55-1-01.32-1920, 007-55-1-01.32-1919)»</t>
  </si>
  <si>
    <t>Мониторинг цен рынка</t>
  </si>
  <si>
    <t>ОЗК</t>
  </si>
  <si>
    <t>Балтийская кабельная компания</t>
  </si>
  <si>
    <t>01.04.2019</t>
  </si>
  <si>
    <t>19.06.2019</t>
  </si>
  <si>
    <t>28.05.2019</t>
  </si>
  <si>
    <t>30.06.2019</t>
  </si>
  <si>
    <t>10.07.2019</t>
  </si>
  <si>
    <t>30.09.2019</t>
  </si>
  <si>
    <t>ООО "СИП кабель"</t>
  </si>
  <si>
    <t>"ООО "ГК ЭНЕРГОКОМПЛЕКТ МФ"</t>
  </si>
  <si>
    <t>- по договорам поставки основного оборудования (в разбивке по каждому поставщику и по договорам):</t>
  </si>
  <si>
    <t>Субконто</t>
  </si>
  <si>
    <t>Сальдо на начало периода</t>
  </si>
  <si>
    <t>Оборот за период</t>
  </si>
  <si>
    <t>Сальдо на конец периода</t>
  </si>
  <si>
    <t>Дебет</t>
  </si>
  <si>
    <t>Кредит</t>
  </si>
  <si>
    <t>08.03.01</t>
  </si>
  <si>
    <t>Реконструкция ВЛ 10 кВ яч.15Д ПС 35/10 кВ "Кослан" с заменой неизолированного провода на СИП протяженностью 5,320 км в Удорском районе (ЮЭС)</t>
  </si>
  <si>
    <t>Затраты на проектно-изыскательские работы</t>
  </si>
  <si>
    <t>Подрядный способ</t>
  </si>
  <si>
    <t>Техническое перевооружение и реконструкция</t>
  </si>
  <si>
    <t>На материалы</t>
  </si>
  <si>
    <t>На работы</t>
  </si>
  <si>
    <t>Проценты по кредиту</t>
  </si>
  <si>
    <t>Хозяйственный способ</t>
  </si>
  <si>
    <t>Резерв.Служба Заказчика</t>
  </si>
  <si>
    <t>Резерв.Строительный контроль</t>
  </si>
  <si>
    <t>Служба Заказчика</t>
  </si>
  <si>
    <t>Стоимость оборудования, переданного в монтаж</t>
  </si>
  <si>
    <t>Строительный контроль</t>
  </si>
  <si>
    <t>Итого</t>
  </si>
  <si>
    <t>12,534 млн.руб. с НДС</t>
  </si>
  <si>
    <t>10,789 млн.руб. без НДС</t>
  </si>
  <si>
    <t>объектов электросетевого хозяйства, МВ×А</t>
  </si>
  <si>
    <t>4.5</t>
  </si>
  <si>
    <t>Выполнение проектно-изыскательских работ по ИП «Реконструкция ВЛ 10 кВ яч.37Д ПС 110/35/10 кВ «Усогорск» - яч.15Д ПС 35/10 кВ «Кослан» с заменой неизолированного провода на СИП протяженностью 21,59 км в Удорском районе» (ИП № 000-55-1-01.32-1832) для нужд ПО «Южные электрические сети» филиала ПАО «МРСК Северо-Запада» «Комиэнерго»</t>
  </si>
  <si>
    <t>etp.rosseti.ru</t>
  </si>
  <si>
    <t>20.07.2018</t>
  </si>
  <si>
    <t>30.07.2018</t>
  </si>
  <si>
    <t>п. 7.5.5Единого стандарта закупок ПАО "Р</t>
  </si>
  <si>
    <t>Разрешение Закупочная комиссия № 72кон от 06.08.2018</t>
  </si>
  <si>
    <t>28.12.2018</t>
  </si>
  <si>
    <t>закупка осуществлялась на несколько ИП:I_007-55-1-01.32-1919</t>
  </si>
  <si>
    <t>Оборудование</t>
  </si>
  <si>
    <t>ООО ТД Уральский кабель</t>
  </si>
  <si>
    <t>ООО ТД Людиновокабель</t>
  </si>
  <si>
    <t>20.05.2019</t>
  </si>
  <si>
    <t>31.08.2019</t>
  </si>
  <si>
    <t>ООО Камский кабель</t>
  </si>
  <si>
    <t>ООО РЫБИНСККАБЕЛЬ СП</t>
  </si>
  <si>
    <t>комплекс</t>
  </si>
  <si>
    <t>ООО Энергия Севера
Энергия Севера</t>
  </si>
  <si>
    <t>30.05.2019</t>
  </si>
  <si>
    <t>ООО Энергия Севера</t>
  </si>
  <si>
    <t>км: ввод -  5,326(0)</t>
  </si>
  <si>
    <t>договор Поставки от 10.07.2019 № 139/19-ю поставщик ООО "ТД Людиновокабель"</t>
  </si>
  <si>
    <t>- по прочим договорам</t>
  </si>
  <si>
    <t>ФОТ (служба заказчика-застройщика, строительный контроль)</t>
  </si>
  <si>
    <t>объем заключенного договора в ценах   года с НДС, млн. руб.</t>
  </si>
  <si>
    <t>Капитализируемые проценты</t>
  </si>
  <si>
    <t>ООО "ВятЭнергоПроект" , ПИР , Выполнение проектно-изыскательских работ , 21.08.2018 , 164/18-Ю</t>
  </si>
  <si>
    <t>ООО "Механизированная колонна 24" , СМР , Выполнение строительно-монтажных работ , 06.08.2019 , 146/19-ю</t>
  </si>
  <si>
    <t>ООО "ТД Людиновокабель" , Поставки , Поставка оборудования , 10.07.2019 , 139/19-ю</t>
  </si>
  <si>
    <t>Освоение</t>
  </si>
  <si>
    <t>Финансирование</t>
  </si>
  <si>
    <t>КЗ на 01.01.2020</t>
  </si>
  <si>
    <t>КЗ на 01.09.2020</t>
  </si>
  <si>
    <t>ВСЕГО</t>
  </si>
  <si>
    <t>на 01.09.2020</t>
  </si>
  <si>
    <t>СМР</t>
  </si>
  <si>
    <t>Прочие услуги</t>
  </si>
  <si>
    <t>ИТОГО по договору</t>
  </si>
  <si>
    <t>Материалы</t>
  </si>
  <si>
    <t>Договор № 139/19-ю от 10.07.2019</t>
  </si>
  <si>
    <t>Материалы и оборудование со склада</t>
  </si>
  <si>
    <t>Затраты на выполнение работ хозяйственным способом (ПИР, СМР)</t>
  </si>
  <si>
    <t>По приложению 24</t>
  </si>
  <si>
    <t>007-55-1-01.32-1920</t>
  </si>
  <si>
    <t>Договор № 164/18-Ю от 21.08.2018</t>
  </si>
  <si>
    <t>Договор № 146/19-ю от 06.08.2019</t>
  </si>
  <si>
    <t>ООО "ТД Людиновокабель"</t>
  </si>
  <si>
    <t>ВЛ-10 кВ яч.15Д ПС 35/10 кВ «Кослан» 5,326 км</t>
  </si>
  <si>
    <t xml:space="preserve">факт 2015 года </t>
  </si>
  <si>
    <t xml:space="preserve">Факт </t>
  </si>
  <si>
    <t xml:space="preserve">Предложение по корректировке </t>
  </si>
  <si>
    <t xml:space="preserve"> по состоянию на 01.01.2015</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</si>
  <si>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</si>
  <si>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</si>
  <si>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</si>
  <si>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заключенны договорs</t>
  </si>
  <si>
    <t>оплачено</t>
  </si>
  <si>
    <t>освоено</t>
  </si>
  <si>
    <t>З</t>
  </si>
  <si>
    <t>Год раскрытия информации: 2 021 год</t>
  </si>
  <si>
    <t xml:space="preserve"> </t>
  </si>
  <si>
    <t>Год раскрытия информации: 2021 год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</si>
  <si>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</si>
  <si>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</si>
  <si>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</si>
  <si>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</si>
  <si>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по состоянию на 01.01.2021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</si>
  <si>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</si>
  <si>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</si>
  <si>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</si>
  <si>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</si>
  <si>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</si>
  <si>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</si>
  <si>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</si>
  <si>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</si>
  <si>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</si>
  <si>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</si>
  <si>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</si>
  <si>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</si>
  <si>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</si>
  <si>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</si>
  <si>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</si>
  <si>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</si>
  <si>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</si>
  <si>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</si>
  <si>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</si>
  <si>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</si>
  <si>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</si>
  <si>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</si>
  <si>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</si>
  <si>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</si>
  <si>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</si>
  <si>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</si>
  <si>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</si>
  <si>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</si>
  <si>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</si>
  <si>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</si>
  <si>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</si>
  <si>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</si>
  <si>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</si>
  <si>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</si>
  <si>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</si>
  <si>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</si>
  <si>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</si>
  <si>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</si>
  <si>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</si>
  <si>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</si>
  <si>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</si>
  <si>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</si>
  <si>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</si>
  <si>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</si>
  <si>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</si>
  <si>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</si>
  <si>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</si>
  <si>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</si>
  <si>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</si>
  <si>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12,53374554</t>
  </si>
  <si>
    <t>0</t>
  </si>
  <si>
    <t>0,69926607</t>
  </si>
  <si>
    <t>0,02430145</t>
  </si>
  <si>
    <t>2,42873800</t>
  </si>
  <si>
    <t>7,38542350</t>
  </si>
  <si>
    <t>5,12402059</t>
  </si>
  <si>
    <t>10,78906152</t>
  </si>
  <si>
    <t>0,60051223</t>
  </si>
  <si>
    <t>0,53303945</t>
  </si>
  <si>
    <t>2,14476388</t>
  </si>
  <si>
    <t>8,21006422</t>
  </si>
  <si>
    <t>2,04595785</t>
  </si>
  <si>
    <t>0,50873800</t>
  </si>
  <si>
    <t>0,54863246</t>
  </si>
  <si>
    <t>8,15384810</t>
  </si>
  <si>
    <t>1,01955484</t>
  </si>
  <si>
    <t>6,88737680</t>
  </si>
  <si>
    <t>1,26647130</t>
  </si>
  <si>
    <t>0,50168800</t>
  </si>
  <si>
    <t>0,52396446</t>
  </si>
  <si>
    <t>0,48469100</t>
  </si>
  <si>
    <t>0,01699700</t>
  </si>
  <si>
    <t>1,62478742</t>
  </si>
  <si>
    <t>0,05187977</t>
  </si>
  <si>
    <t>0,60124458</t>
  </si>
  <si>
    <t>0,83799642</t>
  </si>
  <si>
    <t>0,76248955</t>
  </si>
  <si>
    <t>5,326</t>
  </si>
  <si>
    <t>Реализация ИП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</si>
</sst>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43" formatCode="_-* #,##0.00\ _₽_-;\-* #,##0.00\ _₽_-;_-* &quot;-&quot;??\ _₽_-;_-@_-"/>
    <numFmt numFmtId="164" formatCode="_-* #,##0.00_-;\-* #,##0.00_-;_-* &quot;-&quot;??_-;_-@_-"/>
    <numFmt numFmtId="165" formatCode="0.000"/>
    <numFmt numFmtId="166" formatCode="0.0000000"/>
    <numFmt numFmtId="167" formatCode="0.00000"/>
    <numFmt numFmtId="168" formatCode="#,##0.0"/>
    <numFmt numFmtId="169" formatCode="0.0"/>
    <numFmt numFmtId="170" formatCode="#,##0.00000"/>
    <numFmt numFmtId="171" formatCode="#,##0.0000"/>
    <numFmt numFmtId="172" formatCode="#,##0.000"/>
    <numFmt numFmtId="173" formatCode="0.00&quot; %&quot;"/>
    <numFmt numFmtId="174" formatCode="0.00000000"/>
    <numFmt numFmtId="175" formatCode="#,##0.00_ ;[Red]\-#,##0.00\ "/>
    <numFmt numFmtId="176" formatCode="#,##0.00000_ ;[Red]\-#,##0.00000\ "/>
    <numFmt numFmtId="177" formatCode="0.0000"/>
    <numFmt numFmtId="178" formatCode="0.000000"/>
    <numFmt numFmtId="180" formatCode="#,##0.00000000"/>
    <numFmt numFmtId="181" formatCode="#,##0.0000000"/>
    <numFmt numFmtId="182" formatCode="0.00&quot;%&quot;"/>
    <numFmt numFmtId="183" formatCode="0&quot; %&quot;"/>
    <numFmt numFmtId="184" formatCode="#,##0.00_ ;\-#,##0.00\ "/>
    <numFmt numFmtId="185" formatCode="_-* #,##0.000000_-;\-* #,##0.000000_-;_-* &quot;-&quot;??_-;_-@_-"/>
    <numFmt numFmtId="186" formatCode="_-* #,##0.000_-;\-* #,##0.000_-;_-* &quot;-&quot;??_-;_-@_-"/>
  </numFmts>
  <fonts count="2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rgb="FF000000"/>
      <name val="Calibri"/>
      <family val="2"/>
      <charset val="204"/>
      <scheme val="minor"/>
    </font>
    <font>
      <sz val="11"/>
      <color theme="1"/>
      <name val="Calibri"/>
      <family val="2"/>
      <charset val="204"/>
      <scheme val="minor"/>
    </font>
    <font>
      <sz val="12"/>
      <color theme="1"/>
      <name val="Times New Roman"/>
      <family val="2"/>
    </font>
    <font>
      <sz val="12"/>
      <name val="Times New Roman"/>
      <family val="1"/>
      <charset val="204"/>
    </font>
    <font>
      <sz val="11"/>
      <color theme="1"/>
      <name val="Calibri"/>
      <family val="2"/>
      <scheme val="minor"/>
    </font>
    <font>
      <sz val="11"/>
      <color rgb="FF000000"/>
      <name val="SimSun"/>
      <family val="2"/>
      <charset val="204"/>
    </font>
    <font>
      <sz val="10"/>
      <name val="Arial Cyr"/>
      <charset val="204"/>
    </font>
    <font>
      <sz val="8"/>
      <name val="Arial"/>
      <family val="2"/>
    </font>
    <font>
      <sz val="12"/>
      <name val="Times New Roman"/>
      <family val="1"/>
    </font>
    <font>
      <sz val="8"/>
      <name val="Arial"/>
      <family val="2"/>
      <charset val="204"/>
    </font>
    <font>
      <b/>
      <sz val="8"/>
      <name val="Arial"/>
      <family val="2"/>
      <charset val="204"/>
    </font>
    <font>
      <sz val="11"/>
      <color theme="0"/>
      <name val="Calibri"/>
      <family val="2"/>
      <charset val="204"/>
      <scheme val="minor"/>
    </font>
    <font>
      <sz val="10"/>
      <color theme="0"/>
      <name val="Times New Roman"/>
      <family val="2"/>
    </font>
    <font>
      <sz val="11"/>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top style="thin">
        <color rgb="FF000000"/>
      </top>
      <bottom style="thin">
        <color rgb="FF000000"/>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4">
    <xf numFmtId="0" fontId="0" fillId="0" borderId="0"/>
    <xf numFmtId="0" fontId="10" fillId="0" borderId="0"/>
    <xf numFmtId="0" fontId="12" fillId="0" borderId="0"/>
    <xf numFmtId="0" fontId="10" fillId="0" borderId="0"/>
    <xf numFmtId="0" fontId="10" fillId="0" borderId="0"/>
    <xf numFmtId="0" fontId="13" fillId="0" borderId="0"/>
    <xf numFmtId="0" fontId="14" fillId="0" borderId="0"/>
    <xf numFmtId="0" fontId="15" fillId="0" borderId="0"/>
    <xf numFmtId="0" fontId="16" fillId="0" borderId="0"/>
    <xf numFmtId="0" fontId="16" fillId="0" borderId="0"/>
    <xf numFmtId="164" fontId="10" fillId="0" borderId="0" applyFont="0" applyFill="0" applyBorder="0" applyAlignment="0" applyProtection="0"/>
    <xf numFmtId="9" fontId="10" fillId="0" borderId="0" applyFont="0" applyFill="0" applyBorder="0" applyAlignment="0" applyProtection="0"/>
    <xf numFmtId="0" fontId="16" fillId="0" borderId="0"/>
    <xf numFmtId="0" fontId="16" fillId="0" borderId="0"/>
  </cellStyleXfs>
  <cellXfs count="25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0" fontId="0" fillId="0" borderId="26" xfId="0" applyBorder="1" applyAlignment="1">
      <alignment horizontal="left" wrapText="1"/>
    </xf>
    <xf numFmtId="0" fontId="1" fillId="0" borderId="0" xfId="0" applyFont="1" applyAlignment="1">
      <alignment horizontal="left" wrapText="1"/>
    </xf>
    <xf numFmtId="1" fontId="1" fillId="0" borderId="2" xfId="0" applyNumberFormat="1" applyFont="1" applyBorder="1" applyAlignment="1">
      <alignment horizontal="left" wrapText="1"/>
    </xf>
    <xf numFmtId="0" fontId="0" fillId="0" borderId="26" xfId="0" applyBorder="1" applyAlignment="1">
      <alignment horizontal="left"/>
    </xf>
    <xf numFmtId="1" fontId="1" fillId="0" borderId="26" xfId="0" applyNumberFormat="1" applyFont="1" applyBorder="1" applyAlignment="1">
      <alignment horizontal="left" wrapText="1"/>
    </xf>
    <xf numFmtId="0" fontId="1" fillId="0" borderId="26" xfId="0" applyNumberFormat="1" applyFont="1" applyBorder="1" applyAlignment="1">
      <alignment horizontal="left" wrapText="1"/>
    </xf>
    <xf numFmtId="0" fontId="9" fillId="0" borderId="0" xfId="0" applyFont="1"/>
    <xf numFmtId="2" fontId="1" fillId="0" borderId="26" xfId="0" applyNumberFormat="1" applyFont="1" applyBorder="1" applyAlignment="1">
      <alignment horizontal="left" wrapText="1"/>
    </xf>
    <xf numFmtId="0" fontId="0" fillId="0" borderId="27" xfId="0" applyBorder="1" applyAlignment="1">
      <alignment horizontal="left"/>
    </xf>
    <xf numFmtId="0" fontId="1" fillId="0" borderId="27" xfId="0" applyNumberFormat="1" applyFont="1" applyBorder="1" applyAlignment="1">
      <alignment horizontal="left" wrapText="1"/>
    </xf>
    <xf numFmtId="2" fontId="1" fillId="0" borderId="0" xfId="0" applyNumberFormat="1" applyFont="1" applyAlignment="1">
      <alignment horizontal="left" wrapText="1"/>
    </xf>
    <xf numFmtId="166" fontId="1" fillId="0" borderId="26" xfId="0" applyNumberFormat="1" applyFont="1" applyBorder="1" applyAlignment="1">
      <alignment horizontal="left" wrapText="1"/>
    </xf>
    <xf numFmtId="0" fontId="1" fillId="0" borderId="1" xfId="0" applyFont="1" applyBorder="1" applyAlignment="1">
      <alignment horizontal="left" wrapText="1"/>
    </xf>
    <xf numFmtId="1" fontId="7" fillId="0" borderId="26"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67" fontId="1" fillId="0" borderId="1" xfId="0" applyNumberFormat="1" applyFont="1" applyBorder="1" applyAlignment="1">
      <alignment horizontal="right"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3" fontId="1" fillId="0" borderId="11" xfId="0" applyNumberFormat="1" applyFont="1" applyBorder="1" applyAlignment="1">
      <alignment horizontal="right" wrapText="1"/>
    </xf>
    <xf numFmtId="169"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3" fontId="1" fillId="0" borderId="1" xfId="0" applyNumberFormat="1" applyFont="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14" fontId="1" fillId="2" borderId="1" xfId="0" applyNumberFormat="1"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14" fontId="11" fillId="0" borderId="1" xfId="0" applyNumberFormat="1" applyFont="1" applyFill="1" applyBorder="1" applyAlignment="1">
      <alignment horizontal="center" vertical="center" wrapText="1"/>
    </xf>
    <xf numFmtId="14" fontId="1" fillId="0" borderId="2"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65"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72" fontId="1" fillId="0" borderId="1" xfId="0" applyNumberFormat="1" applyFont="1" applyBorder="1" applyAlignment="1">
      <alignment horizontal="right" vertical="center" wrapText="1"/>
    </xf>
    <xf numFmtId="0" fontId="1" fillId="0" borderId="26" xfId="8" applyNumberFormat="1" applyFont="1" applyBorder="1" applyAlignment="1">
      <alignment horizontal="left" vertical="center" wrapText="1"/>
    </xf>
    <xf numFmtId="0" fontId="17" fillId="0" borderId="26" xfId="8" applyNumberFormat="1"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8" fillId="0" borderId="29" xfId="9" applyNumberFormat="1" applyFont="1" applyBorder="1" applyAlignment="1">
      <alignment horizontal="center" vertical="center" wrapText="1"/>
    </xf>
    <xf numFmtId="0" fontId="18" fillId="0" borderId="33" xfId="9" applyNumberFormat="1" applyFont="1" applyBorder="1" applyAlignment="1">
      <alignment horizontal="center"/>
    </xf>
    <xf numFmtId="0" fontId="18" fillId="0" borderId="34" xfId="9" applyNumberFormat="1" applyFont="1" applyBorder="1" applyAlignment="1">
      <alignment horizontal="center"/>
    </xf>
    <xf numFmtId="0" fontId="18" fillId="0" borderId="35" xfId="9" applyNumberFormat="1" applyFont="1" applyBorder="1" applyAlignment="1">
      <alignment horizontal="center"/>
    </xf>
    <xf numFmtId="0" fontId="19" fillId="0" borderId="36" xfId="9" applyNumberFormat="1" applyFont="1" applyBorder="1" applyAlignment="1">
      <alignment horizontal="left" vertical="top" wrapText="1"/>
    </xf>
    <xf numFmtId="0" fontId="18" fillId="0" borderId="36" xfId="9" applyNumberFormat="1" applyFont="1" applyBorder="1" applyAlignment="1">
      <alignment horizontal="right" vertical="top" wrapText="1"/>
    </xf>
    <xf numFmtId="40" fontId="18" fillId="0" borderId="36" xfId="9" applyNumberFormat="1" applyFont="1" applyBorder="1" applyAlignment="1">
      <alignment horizontal="right" vertical="top" wrapText="1"/>
    </xf>
    <xf numFmtId="0" fontId="18" fillId="0" borderId="37" xfId="9" applyNumberFormat="1" applyFont="1" applyBorder="1" applyAlignment="1">
      <alignment horizontal="right" vertical="top" wrapText="1"/>
    </xf>
    <xf numFmtId="0" fontId="18" fillId="0" borderId="36" xfId="9" applyNumberFormat="1" applyFont="1" applyBorder="1" applyAlignment="1">
      <alignment horizontal="left" vertical="top" wrapText="1"/>
    </xf>
    <xf numFmtId="0" fontId="19" fillId="0" borderId="38" xfId="9" applyNumberFormat="1" applyFont="1" applyBorder="1" applyAlignment="1">
      <alignment horizontal="left" vertical="top"/>
    </xf>
    <xf numFmtId="0" fontId="18" fillId="0" borderId="38" xfId="9" applyNumberFormat="1" applyFont="1" applyBorder="1" applyAlignment="1">
      <alignment horizontal="right" vertical="top" wrapText="1"/>
    </xf>
    <xf numFmtId="0" fontId="18" fillId="0" borderId="39" xfId="9" applyNumberFormat="1" applyFont="1" applyBorder="1" applyAlignment="1">
      <alignment horizontal="right" vertical="top" wrapText="1"/>
    </xf>
    <xf numFmtId="40" fontId="19" fillId="0" borderId="38" xfId="9" applyNumberFormat="1" applyFont="1" applyBorder="1" applyAlignment="1">
      <alignment horizontal="right" vertical="top" wrapText="1"/>
    </xf>
    <xf numFmtId="0" fontId="19" fillId="0" borderId="38" xfId="9" applyNumberFormat="1" applyFont="1" applyBorder="1" applyAlignment="1">
      <alignment horizontal="right" vertical="top" wrapText="1"/>
    </xf>
    <xf numFmtId="176" fontId="0" fillId="0" borderId="0" xfId="0" applyNumberFormat="1"/>
    <xf numFmtId="40" fontId="18" fillId="3" borderId="36" xfId="9" applyNumberFormat="1" applyFont="1" applyFill="1" applyBorder="1" applyAlignment="1">
      <alignment horizontal="right" vertical="top" wrapText="1"/>
    </xf>
    <xf numFmtId="0" fontId="18" fillId="4" borderId="36" xfId="9" applyNumberFormat="1" applyFont="1" applyFill="1" applyBorder="1" applyAlignment="1">
      <alignment horizontal="left" vertical="top" wrapText="1"/>
    </xf>
    <xf numFmtId="0" fontId="18" fillId="4" borderId="36" xfId="9" applyNumberFormat="1" applyFont="1" applyFill="1" applyBorder="1" applyAlignment="1">
      <alignment horizontal="right" vertical="top" wrapText="1"/>
    </xf>
    <xf numFmtId="40" fontId="18" fillId="4" borderId="36" xfId="9" applyNumberFormat="1" applyFont="1" applyFill="1" applyBorder="1" applyAlignment="1">
      <alignment horizontal="right" vertical="top" wrapText="1"/>
    </xf>
    <xf numFmtId="177" fontId="0" fillId="0" borderId="0" xfId="0" applyNumberFormat="1"/>
    <xf numFmtId="178" fontId="0" fillId="0" borderId="0" xfId="0" applyNumberFormat="1"/>
    <xf numFmtId="175" fontId="0" fillId="3" borderId="0" xfId="0" applyNumberFormat="1" applyFill="1"/>
    <xf numFmtId="174" fontId="1" fillId="0" borderId="1" xfId="0" applyNumberFormat="1" applyFont="1" applyBorder="1" applyAlignment="1">
      <alignment horizontal="right" vertical="center" wrapText="1"/>
    </xf>
    <xf numFmtId="180" fontId="1" fillId="0" borderId="1" xfId="0" applyNumberFormat="1" applyFont="1" applyBorder="1" applyAlignment="1">
      <alignment horizontal="right" vertical="center" wrapText="1"/>
    </xf>
    <xf numFmtId="181" fontId="1" fillId="0" borderId="1" xfId="0" applyNumberFormat="1" applyFont="1" applyBorder="1" applyAlignment="1">
      <alignment horizontal="right" vertical="center" wrapText="1"/>
    </xf>
    <xf numFmtId="0" fontId="0" fillId="0" borderId="26" xfId="0" applyBorder="1"/>
    <xf numFmtId="164" fontId="0" fillId="0" borderId="26" xfId="10" applyFont="1" applyBorder="1"/>
    <xf numFmtId="164" fontId="0" fillId="0" borderId="26" xfId="10" applyFont="1" applyFill="1" applyBorder="1"/>
    <xf numFmtId="43" fontId="0" fillId="0" borderId="26" xfId="10" applyNumberFormat="1" applyFont="1" applyFill="1" applyBorder="1"/>
    <xf numFmtId="184" fontId="0" fillId="0" borderId="26" xfId="10" applyNumberFormat="1" applyFont="1" applyBorder="1"/>
    <xf numFmtId="184" fontId="0" fillId="0" borderId="26" xfId="10" applyNumberFormat="1" applyFont="1" applyFill="1" applyBorder="1"/>
    <xf numFmtId="0" fontId="0" fillId="0" borderId="26" xfId="0" applyBorder="1" applyAlignment="1">
      <alignment wrapText="1"/>
    </xf>
    <xf numFmtId="0" fontId="0" fillId="0" borderId="26" xfId="0" applyFill="1" applyBorder="1"/>
    <xf numFmtId="164" fontId="0" fillId="0" borderId="26" xfId="0" applyNumberFormat="1" applyBorder="1"/>
    <xf numFmtId="43" fontId="0" fillId="0" borderId="0" xfId="0" applyNumberFormat="1"/>
    <xf numFmtId="164" fontId="0" fillId="0" borderId="0" xfId="10" applyFont="1"/>
    <xf numFmtId="164" fontId="0" fillId="0" borderId="0" xfId="10" applyFont="1" applyFill="1"/>
    <xf numFmtId="43" fontId="0" fillId="0" borderId="0" xfId="0" applyNumberFormat="1" applyFill="1"/>
    <xf numFmtId="0" fontId="0" fillId="0" borderId="0" xfId="0" applyAlignment="1">
      <alignment horizontal="right"/>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174" fontId="0" fillId="0" borderId="0" xfId="0" applyNumberFormat="1" applyFill="1" applyAlignment="1">
      <alignment horizontal="left"/>
    </xf>
    <xf numFmtId="0" fontId="1" fillId="0" borderId="1" xfId="0" applyFont="1" applyBorder="1" applyAlignment="1">
      <alignment horizontal="center" vertical="center" wrapText="1"/>
    </xf>
    <xf numFmtId="0" fontId="8" fillId="0" borderId="26" xfId="12" applyNumberFormat="1" applyFont="1" applyBorder="1" applyAlignment="1">
      <alignment horizontal="left" vertical="center" wrapText="1"/>
    </xf>
    <xf numFmtId="0" fontId="8" fillId="0" borderId="26" xfId="12" applyNumberFormat="1" applyFont="1" applyBorder="1" applyAlignment="1">
      <alignment horizontal="center" vertical="center" wrapText="1"/>
    </xf>
    <xf numFmtId="0" fontId="7" fillId="0" borderId="26" xfId="12" applyNumberFormat="1" applyFont="1" applyBorder="1" applyAlignment="1">
      <alignment horizontal="left" vertical="center" wrapText="1"/>
    </xf>
    <xf numFmtId="0" fontId="16" fillId="0" borderId="0" xfId="12"/>
    <xf numFmtId="174" fontId="20" fillId="0" borderId="0" xfId="0" applyNumberFormat="1" applyFont="1" applyFill="1" applyAlignment="1">
      <alignment horizontal="left"/>
    </xf>
    <xf numFmtId="10" fontId="21" fillId="0" borderId="0" xfId="11" applyNumberFormat="1" applyFont="1" applyFill="1" applyBorder="1" applyAlignment="1">
      <alignment horizontal="center" vertical="center" wrapText="1"/>
    </xf>
    <xf numFmtId="185" fontId="22" fillId="0" borderId="0" xfId="0" applyNumberFormat="1" applyFont="1" applyFill="1" applyAlignment="1">
      <alignment horizontal="left"/>
    </xf>
    <xf numFmtId="174" fontId="21" fillId="0" borderId="0" xfId="13" applyNumberFormat="1" applyFont="1" applyFill="1" applyBorder="1" applyAlignment="1">
      <alignment horizontal="center" vertical="center" wrapText="1"/>
    </xf>
    <xf numFmtId="186" fontId="22" fillId="0" borderId="0" xfId="0" applyNumberFormat="1" applyFont="1" applyFill="1" applyAlignment="1">
      <alignment horizontal="left"/>
    </xf>
    <xf numFmtId="0" fontId="1" fillId="0" borderId="1" xfId="0" applyFont="1" applyBorder="1" applyAlignment="1">
      <alignment horizontal="center" vertical="center" wrapText="1"/>
    </xf>
    <xf numFmtId="0" fontId="7" fillId="0" borderId="26" xfId="12" applyNumberFormat="1" applyFont="1" applyBorder="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0" fillId="0" borderId="28" xfId="0" applyBorder="1" applyAlignment="1">
      <alignment horizontal="center" vertical="center"/>
    </xf>
    <xf numFmtId="0" fontId="0" fillId="0" borderId="27" xfId="0" applyBorder="1" applyAlignment="1">
      <alignment horizontal="center" vertical="center"/>
    </xf>
    <xf numFmtId="1" fontId="1" fillId="0" borderId="28" xfId="0" applyNumberFormat="1" applyFont="1" applyBorder="1" applyAlignment="1">
      <alignment horizontal="center" vertical="center" wrapText="1"/>
    </xf>
    <xf numFmtId="1" fontId="1" fillId="0" borderId="27" xfId="0" applyNumberFormat="1" applyFont="1" applyBorder="1" applyAlignment="1">
      <alignment horizontal="center" vertical="center" wrapText="1"/>
    </xf>
    <xf numFmtId="0" fontId="1" fillId="0" borderId="28" xfId="0" applyNumberFormat="1" applyFont="1" applyBorder="1" applyAlignment="1">
      <alignment horizontal="center" vertical="center" wrapText="1"/>
    </xf>
    <xf numFmtId="0" fontId="1" fillId="0" borderId="27" xfId="0" applyNumberFormat="1" applyFont="1" applyBorder="1" applyAlignment="1">
      <alignment horizontal="center" vertical="center"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9" fontId="1" fillId="0" borderId="8" xfId="0" applyNumberFormat="1" applyFont="1" applyBorder="1" applyAlignment="1">
      <alignment horizontal="righ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168" fontId="1" fillId="0" borderId="8" xfId="0" applyNumberFormat="1" applyFont="1" applyBorder="1" applyAlignment="1">
      <alignment horizontal="right" wrapText="1"/>
    </xf>
    <xf numFmtId="0" fontId="2" fillId="0" borderId="0" xfId="0" applyFont="1" applyAlignment="1">
      <alignment horizontal="left" wrapText="1"/>
    </xf>
    <xf numFmtId="4" fontId="1" fillId="0" borderId="8" xfId="0" applyNumberFormat="1" applyFont="1" applyBorder="1" applyAlignment="1">
      <alignment horizontal="righ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7" fillId="0" borderId="26" xfId="12" applyNumberFormat="1" applyFont="1" applyBorder="1" applyAlignment="1">
      <alignment horizontal="center" vertical="center" wrapText="1"/>
    </xf>
    <xf numFmtId="0" fontId="2" fillId="0" borderId="0" xfId="0" applyFont="1" applyAlignment="1">
      <alignment horizontal="center" wrapText="1"/>
    </xf>
    <xf numFmtId="0" fontId="7" fillId="0" borderId="28" xfId="12" applyNumberFormat="1" applyFont="1" applyBorder="1" applyAlignment="1">
      <alignment horizontal="center" vertical="center" wrapText="1"/>
    </xf>
    <xf numFmtId="0" fontId="7" fillId="0" borderId="41" xfId="12" applyNumberFormat="1" applyFont="1" applyBorder="1" applyAlignment="1">
      <alignment horizontal="center" vertical="center" wrapText="1"/>
    </xf>
    <xf numFmtId="0" fontId="7" fillId="0" borderId="27" xfId="12" applyNumberFormat="1" applyFont="1" applyBorder="1" applyAlignment="1">
      <alignment horizontal="center" vertical="center" wrapText="1"/>
    </xf>
    <xf numFmtId="0" fontId="7" fillId="0" borderId="42" xfId="12" applyNumberFormat="1" applyFont="1" applyBorder="1" applyAlignment="1">
      <alignment horizontal="center" vertical="center" wrapText="1"/>
    </xf>
    <xf numFmtId="0" fontId="7" fillId="0" borderId="43" xfId="12" applyNumberFormat="1"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4" fontId="1" fillId="0" borderId="2" xfId="0" applyNumberFormat="1" applyFont="1" applyBorder="1" applyAlignment="1">
      <alignment horizontal="left" vertical="center" wrapText="1"/>
    </xf>
    <xf numFmtId="17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0" fontId="1" fillId="0" borderId="1" xfId="0" applyFont="1" applyBorder="1" applyAlignment="1">
      <alignment horizontal="left" vertical="center" wrapText="1"/>
    </xf>
    <xf numFmtId="1" fontId="1" fillId="0" borderId="2" xfId="0" applyNumberFormat="1" applyFont="1" applyBorder="1" applyAlignment="1">
      <alignment horizontal="center" vertical="center" wrapText="1"/>
    </xf>
    <xf numFmtId="170"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172" fontId="1" fillId="0" borderId="2" xfId="0" applyNumberFormat="1" applyFont="1" applyBorder="1" applyAlignment="1">
      <alignment horizontal="right" vertical="center" wrapText="1"/>
    </xf>
    <xf numFmtId="0" fontId="8" fillId="0" borderId="1" xfId="0" applyFont="1" applyFill="1" applyBorder="1" applyAlignment="1">
      <alignment horizontal="left" wrapText="1"/>
    </xf>
    <xf numFmtId="0" fontId="2" fillId="0" borderId="1" xfId="0" applyFont="1" applyFill="1" applyBorder="1" applyAlignment="1">
      <alignment horizontal="center" wrapText="1"/>
    </xf>
    <xf numFmtId="0" fontId="7" fillId="0" borderId="1" xfId="0" applyFont="1" applyFill="1" applyBorder="1" applyAlignment="1">
      <alignment horizontal="left" wrapText="1"/>
    </xf>
    <xf numFmtId="174" fontId="1" fillId="0" borderId="12" xfId="0" applyNumberFormat="1" applyFont="1" applyFill="1" applyBorder="1" applyAlignment="1">
      <alignment horizontal="center" wrapText="1"/>
    </xf>
    <xf numFmtId="174" fontId="1" fillId="0" borderId="40" xfId="0" applyNumberFormat="1" applyFont="1" applyFill="1" applyBorder="1" applyAlignment="1">
      <alignment horizontal="center" wrapText="1"/>
    </xf>
    <xf numFmtId="174" fontId="1" fillId="0" borderId="19" xfId="0" applyNumberFormat="1" applyFont="1" applyFill="1" applyBorder="1" applyAlignment="1">
      <alignment horizontal="center" wrapText="1"/>
    </xf>
    <xf numFmtId="173" fontId="1" fillId="0" borderId="1" xfId="0" applyNumberFormat="1" applyFont="1" applyFill="1" applyBorder="1" applyAlignment="1">
      <alignment horizontal="center" wrapText="1"/>
    </xf>
    <xf numFmtId="166" fontId="1" fillId="0" borderId="1" xfId="0" applyNumberFormat="1" applyFont="1" applyFill="1" applyBorder="1" applyAlignment="1">
      <alignment horizontal="center" wrapText="1"/>
    </xf>
    <xf numFmtId="174" fontId="1" fillId="0" borderId="1" xfId="0" applyNumberFormat="1" applyFont="1" applyFill="1" applyBorder="1" applyAlignment="1">
      <alignment horizontal="center" wrapText="1"/>
    </xf>
    <xf numFmtId="178" fontId="1" fillId="0" borderId="1" xfId="0" applyNumberFormat="1" applyFont="1" applyFill="1" applyBorder="1" applyAlignment="1">
      <alignment horizontal="center" wrapText="1"/>
    </xf>
    <xf numFmtId="0" fontId="7" fillId="0" borderId="3" xfId="0" applyFont="1" applyFill="1" applyBorder="1" applyAlignment="1">
      <alignment horizontal="left" wrapText="1"/>
    </xf>
    <xf numFmtId="0" fontId="1" fillId="0" borderId="1" xfId="0" applyFont="1" applyFill="1" applyBorder="1" applyAlignment="1">
      <alignment horizontal="center" wrapText="1"/>
    </xf>
    <xf numFmtId="0" fontId="7" fillId="0" borderId="4" xfId="0" applyFont="1" applyFill="1" applyBorder="1" applyAlignment="1">
      <alignment horizontal="left" wrapText="1"/>
    </xf>
    <xf numFmtId="0" fontId="7" fillId="0" borderId="2" xfId="0" applyFont="1" applyFill="1" applyBorder="1" applyAlignment="1">
      <alignment horizontal="left" wrapText="1"/>
    </xf>
    <xf numFmtId="10" fontId="1" fillId="0" borderId="1" xfId="11" applyNumberFormat="1" applyFont="1" applyFill="1" applyBorder="1" applyAlignment="1">
      <alignment horizontal="center" wrapText="1"/>
    </xf>
    <xf numFmtId="182" fontId="1" fillId="0" borderId="1" xfId="0" applyNumberFormat="1" applyFont="1" applyFill="1" applyBorder="1" applyAlignment="1">
      <alignment horizontal="center" wrapText="1"/>
    </xf>
    <xf numFmtId="183" fontId="2" fillId="0" borderId="1" xfId="0" applyNumberFormat="1" applyFont="1" applyFill="1" applyBorder="1" applyAlignment="1">
      <alignment horizontal="center" wrapText="1"/>
    </xf>
    <xf numFmtId="0" fontId="7" fillId="0" borderId="24" xfId="0" applyFont="1" applyFill="1" applyBorder="1" applyAlignment="1">
      <alignment horizontal="left" wrapText="1"/>
    </xf>
    <xf numFmtId="1" fontId="1" fillId="0" borderId="1" xfId="0" applyNumberFormat="1" applyFont="1" applyFill="1" applyBorder="1" applyAlignment="1">
      <alignment horizontal="center" wrapText="1"/>
    </xf>
    <xf numFmtId="165" fontId="1" fillId="0" borderId="1" xfId="0" applyNumberFormat="1" applyFont="1" applyFill="1" applyBorder="1" applyAlignment="1">
      <alignment horizontal="center" wrapText="1"/>
    </xf>
    <xf numFmtId="0" fontId="2" fillId="0" borderId="0" xfId="0" applyFont="1" applyFill="1" applyAlignment="1">
      <alignment horizontal="center"/>
    </xf>
    <xf numFmtId="0" fontId="3" fillId="0" borderId="0" xfId="0" applyFont="1" applyFill="1" applyAlignment="1">
      <alignment horizontal="center"/>
    </xf>
    <xf numFmtId="0" fontId="1" fillId="0" borderId="0" xfId="0" applyFont="1" applyFill="1" applyAlignment="1">
      <alignment horizontal="center"/>
    </xf>
    <xf numFmtId="0" fontId="2" fillId="0" borderId="0" xfId="0" applyFont="1" applyFill="1" applyAlignment="1">
      <alignment horizontal="center" wrapText="1"/>
    </xf>
    <xf numFmtId="0" fontId="4" fillId="0" borderId="0" xfId="0" applyFont="1" applyFill="1" applyAlignment="1">
      <alignment horizontal="center" wrapText="1"/>
    </xf>
    <xf numFmtId="0" fontId="1" fillId="0" borderId="2" xfId="0" applyFont="1" applyFill="1" applyBorder="1" applyAlignment="1">
      <alignment horizontal="center" wrapText="1"/>
    </xf>
    <xf numFmtId="0" fontId="1" fillId="0" borderId="22" xfId="0" applyFont="1" applyFill="1" applyBorder="1" applyAlignment="1">
      <alignment horizontal="center" wrapText="1"/>
    </xf>
    <xf numFmtId="0" fontId="1" fillId="0" borderId="0" xfId="0" applyFont="1" applyFill="1" applyAlignment="1">
      <alignment horizontal="center" wrapText="1"/>
    </xf>
    <xf numFmtId="0" fontId="1" fillId="0" borderId="23" xfId="0" applyFont="1" applyFill="1" applyBorder="1" applyAlignment="1">
      <alignment horizontal="center" wrapText="1"/>
    </xf>
    <xf numFmtId="0" fontId="1" fillId="0" borderId="5" xfId="0" applyFont="1" applyFill="1" applyBorder="1" applyAlignment="1">
      <alignment horizontal="center" wrapText="1"/>
    </xf>
    <xf numFmtId="0" fontId="1" fillId="0" borderId="25" xfId="0" applyFont="1" applyFill="1" applyBorder="1" applyAlignment="1">
      <alignment horizontal="center" wrapText="1"/>
    </xf>
    <xf numFmtId="0" fontId="1" fillId="0" borderId="6" xfId="0" applyFont="1" applyFill="1" applyBorder="1" applyAlignment="1">
      <alignment horizontal="center" wrapText="1"/>
    </xf>
    <xf numFmtId="0" fontId="16" fillId="0" borderId="0" xfId="9" applyNumberFormat="1" applyAlignment="1">
      <alignment horizontal="right"/>
    </xf>
    <xf numFmtId="0" fontId="18" fillId="0" borderId="30" xfId="9" applyNumberFormat="1" applyFont="1" applyBorder="1" applyAlignment="1">
      <alignment horizontal="center" vertical="center" wrapText="1"/>
    </xf>
    <xf numFmtId="0" fontId="18" fillId="0" borderId="31" xfId="9" applyNumberFormat="1" applyFont="1" applyBorder="1" applyAlignment="1">
      <alignment horizontal="center" vertical="center" wrapText="1"/>
    </xf>
    <xf numFmtId="0" fontId="18" fillId="0" borderId="32" xfId="9" applyNumberFormat="1" applyFont="1" applyBorder="1" applyAlignment="1">
      <alignment horizontal="center" vertical="center" wrapText="1"/>
    </xf>
    <xf numFmtId="0" fontId="1" fillId="0" borderId="0" xfId="12" applyFont="1" applyAlignment="1">
      <alignment horizontal="left"/>
    </xf>
    <xf numFmtId="0" fontId="2" fillId="0" borderId="0" xfId="12" applyNumberFormat="1" applyFont="1" applyAlignment="1">
      <alignment horizontal="center"/>
    </xf>
    <xf numFmtId="0" fontId="3" fillId="0" borderId="0" xfId="12" applyNumberFormat="1" applyFont="1" applyAlignment="1">
      <alignment horizontal="center"/>
    </xf>
    <xf numFmtId="0" fontId="1" fillId="0" borderId="0" xfId="12" applyNumberFormat="1" applyFont="1" applyAlignment="1">
      <alignment horizontal="center"/>
    </xf>
    <xf numFmtId="0" fontId="2" fillId="0" borderId="0" xfId="12" applyNumberFormat="1" applyFont="1" applyAlignment="1">
      <alignment horizontal="center" wrapText="1"/>
    </xf>
    <xf numFmtId="0" fontId="4" fillId="0" borderId="0" xfId="12" applyNumberFormat="1" applyFont="1" applyAlignment="1">
      <alignment horizontal="center" wrapText="1"/>
    </xf>
    <xf numFmtId="0" fontId="7" fillId="0" borderId="26" xfId="12" applyNumberFormat="1" applyFont="1" applyBorder="1" applyAlignment="1">
      <alignment horizontal="left" wrapText="1"/>
    </xf>
  </cellXfs>
  <cellStyles count="14">
    <cellStyle name="Обычный" xfId="0" builtinId="0"/>
    <cellStyle name="Обычный 2 2" xfId="7"/>
    <cellStyle name="Обычный 217" xfId="3"/>
    <cellStyle name="Обычный 3" xfId="2"/>
    <cellStyle name="Обычный 5" xfId="6"/>
    <cellStyle name="Обычный 6 2 3 9" xfId="4"/>
    <cellStyle name="Обычный 7" xfId="5"/>
    <cellStyle name="Обычный 7 2 8" xfId="1"/>
    <cellStyle name="Обычный_1. паспорт местоположение" xfId="8"/>
    <cellStyle name="Обычный_6.2. Паспорт фин осв ввод" xfId="12"/>
    <cellStyle name="Обычный_8. Общие сведения" xfId="13"/>
    <cellStyle name="Обычный_Лист1" xfId="9"/>
    <cellStyle name="Процентный" xfId="11" builtinId="5"/>
    <cellStyle name="Финансовый 2" xfId="1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Users/komi1325/EffectOffice/Workbox/&#1092;&#1080;&#1083;&#1080;&#1072;&#1083;&#1072;&#1084;%20&#1087;&#1086;%20&#1087;&#1088;&#1080;&#1083;%203.2.%20&#1080;%203.3_&#1050;&#1069;%20(0060DF3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Регионы"/>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 val="FST5"/>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2"/>
      <sheetName val="0.1"/>
      <sheetName val="1"/>
      <sheetName val="10"/>
      <sheetName val="11"/>
      <sheetName val="12"/>
      <sheetName val="13"/>
      <sheetName val="14"/>
      <sheetName val="18"/>
      <sheetName val="24.1"/>
      <sheetName val="30"/>
      <sheetName val="6.1"/>
      <sheetName val="7"/>
      <sheetName val="8"/>
      <sheetName val="9"/>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row r="8">
          <cell r="D8">
            <v>15739</v>
          </cell>
        </row>
      </sheetData>
      <sheetData sheetId="464">
        <row r="8">
          <cell r="D8">
            <v>15739</v>
          </cell>
        </row>
      </sheetData>
      <sheetData sheetId="465">
        <row r="8">
          <cell r="D8">
            <v>15739</v>
          </cell>
        </row>
      </sheetData>
      <sheetData sheetId="466">
        <row r="8">
          <cell r="D8">
            <v>15739</v>
          </cell>
        </row>
      </sheetData>
      <sheetData sheetId="467">
        <row r="8">
          <cell r="D8">
            <v>15739</v>
          </cell>
        </row>
      </sheetData>
      <sheetData sheetId="468">
        <row r="8">
          <cell r="D8">
            <v>15739</v>
          </cell>
        </row>
      </sheetData>
      <sheetData sheetId="469">
        <row r="8">
          <cell r="D8">
            <v>15739</v>
          </cell>
        </row>
      </sheetData>
      <sheetData sheetId="470">
        <row r="8">
          <cell r="D8">
            <v>15739</v>
          </cell>
        </row>
      </sheetData>
      <sheetData sheetId="471">
        <row r="8">
          <cell r="D8">
            <v>15739</v>
          </cell>
        </row>
      </sheetData>
      <sheetData sheetId="472">
        <row r="8">
          <cell r="D8">
            <v>15739</v>
          </cell>
        </row>
      </sheetData>
      <sheetData sheetId="473">
        <row r="8">
          <cell r="D8">
            <v>15739</v>
          </cell>
        </row>
      </sheetData>
      <sheetData sheetId="474">
        <row r="8">
          <cell r="D8">
            <v>15739</v>
          </cell>
        </row>
      </sheetData>
      <sheetData sheetId="475">
        <row r="8">
          <cell r="D8">
            <v>15739</v>
          </cell>
        </row>
      </sheetData>
      <sheetData sheetId="476">
        <row r="8">
          <cell r="D8">
            <v>15739</v>
          </cell>
        </row>
      </sheetData>
      <sheetData sheetId="477">
        <row r="8">
          <cell r="D8">
            <v>15739</v>
          </cell>
        </row>
      </sheetData>
      <sheetData sheetId="478">
        <row r="8">
          <cell r="D8">
            <v>15739</v>
          </cell>
        </row>
      </sheetData>
      <sheetData sheetId="479">
        <row r="8">
          <cell r="D8">
            <v>15739</v>
          </cell>
        </row>
      </sheetData>
      <sheetData sheetId="480">
        <row r="8">
          <cell r="D8">
            <v>15739</v>
          </cell>
        </row>
      </sheetData>
      <sheetData sheetId="481">
        <row r="8">
          <cell r="D8">
            <v>15739</v>
          </cell>
        </row>
      </sheetData>
      <sheetData sheetId="482">
        <row r="8">
          <cell r="D8">
            <v>15739</v>
          </cell>
        </row>
      </sheetData>
      <sheetData sheetId="483">
        <row r="8">
          <cell r="D8">
            <v>15739</v>
          </cell>
        </row>
      </sheetData>
      <sheetData sheetId="484">
        <row r="8">
          <cell r="D8">
            <v>15739</v>
          </cell>
        </row>
      </sheetData>
      <sheetData sheetId="485">
        <row r="8">
          <cell r="D8">
            <v>15739</v>
          </cell>
        </row>
      </sheetData>
      <sheetData sheetId="486">
        <row r="8">
          <cell r="D8">
            <v>15739</v>
          </cell>
        </row>
      </sheetData>
      <sheetData sheetId="487">
        <row r="8">
          <cell r="D8">
            <v>15739</v>
          </cell>
        </row>
      </sheetData>
      <sheetData sheetId="488">
        <row r="8">
          <cell r="D8">
            <v>15739</v>
          </cell>
        </row>
      </sheetData>
      <sheetData sheetId="489">
        <row r="8">
          <cell r="D8">
            <v>15739</v>
          </cell>
        </row>
      </sheetData>
      <sheetData sheetId="490">
        <row r="8">
          <cell r="D8">
            <v>15739</v>
          </cell>
        </row>
      </sheetData>
      <sheetData sheetId="491">
        <row r="8">
          <cell r="D8">
            <v>15739</v>
          </cell>
        </row>
      </sheetData>
      <sheetData sheetId="492">
        <row r="8">
          <cell r="D8">
            <v>15739</v>
          </cell>
        </row>
      </sheetData>
      <sheetData sheetId="493">
        <row r="8">
          <cell r="D8">
            <v>15739</v>
          </cell>
        </row>
      </sheetData>
      <sheetData sheetId="494">
        <row r="8">
          <cell r="D8">
            <v>15739</v>
          </cell>
        </row>
      </sheetData>
      <sheetData sheetId="495">
        <row r="8">
          <cell r="D8">
            <v>15739</v>
          </cell>
        </row>
      </sheetData>
      <sheetData sheetId="496">
        <row r="8">
          <cell r="D8">
            <v>15739</v>
          </cell>
        </row>
      </sheetData>
      <sheetData sheetId="497">
        <row r="8">
          <cell r="D8">
            <v>15739</v>
          </cell>
        </row>
      </sheetData>
      <sheetData sheetId="498">
        <row r="8">
          <cell r="D8">
            <v>15739</v>
          </cell>
        </row>
      </sheetData>
      <sheetData sheetId="499">
        <row r="8">
          <cell r="D8">
            <v>15739</v>
          </cell>
        </row>
      </sheetData>
      <sheetData sheetId="500">
        <row r="8">
          <cell r="D8">
            <v>15739</v>
          </cell>
        </row>
      </sheetData>
      <sheetData sheetId="501">
        <row r="8">
          <cell r="D8">
            <v>15739</v>
          </cell>
        </row>
      </sheetData>
      <sheetData sheetId="502">
        <row r="8">
          <cell r="D8">
            <v>15739</v>
          </cell>
        </row>
      </sheetData>
      <sheetData sheetId="503">
        <row r="8">
          <cell r="D8">
            <v>15739</v>
          </cell>
        </row>
      </sheetData>
      <sheetData sheetId="504">
        <row r="8">
          <cell r="D8">
            <v>15739</v>
          </cell>
        </row>
      </sheetData>
      <sheetData sheetId="505">
        <row r="8">
          <cell r="D8">
            <v>15739</v>
          </cell>
        </row>
      </sheetData>
      <sheetData sheetId="506">
        <row r="8">
          <cell r="D8">
            <v>15739</v>
          </cell>
        </row>
      </sheetData>
      <sheetData sheetId="507">
        <row r="8">
          <cell r="D8">
            <v>15739</v>
          </cell>
        </row>
      </sheetData>
      <sheetData sheetId="508">
        <row r="8">
          <cell r="D8">
            <v>15739</v>
          </cell>
        </row>
      </sheetData>
      <sheetData sheetId="509">
        <row r="8">
          <cell r="D8">
            <v>15739</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t="str">
            <v>ТЭС-1</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ow r="2">
          <cell r="A2">
            <v>0</v>
          </cell>
        </row>
      </sheetData>
      <sheetData sheetId="603">
        <row r="2">
          <cell r="A2">
            <v>0</v>
          </cell>
        </row>
      </sheetData>
      <sheetData sheetId="604"/>
      <sheetData sheetId="605"/>
      <sheetData sheetId="606"/>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Форма 4"/>
      <sheetName val="числ факт"/>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sheetData sheetId="105"/>
      <sheetData sheetId="106">
        <row r="10">
          <cell r="B10">
            <v>0</v>
          </cell>
        </row>
      </sheetData>
      <sheetData sheetId="107">
        <row r="10">
          <cell r="B10">
            <v>0</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3.2 и 3.3"/>
      <sheetName val="ДИПР секвестр"/>
    </sheetNames>
    <sheetDataSet>
      <sheetData sheetId="0">
        <row r="38">
          <cell r="O38">
            <v>0.62024973000000005</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Нормы325"/>
      <sheetName val="TOPLIWO"/>
      <sheetName val="2018"/>
      <sheetName val="2019"/>
      <sheetName val="Справочник"/>
      <sheetName val="договора-ОТЧЕТутв.БП"/>
      <sheetName val="Справочно"/>
      <sheetName val="Типовые причины"/>
      <sheetName val="БЗ"/>
      <sheetName val="Классификатор"/>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 val="Справочники"/>
      <sheetName val="Статьи БДР"/>
      <sheetName val="ЦО"/>
      <sheetName val="Организации"/>
      <sheetName val="Виды деятельност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 val="24"/>
      <sheetName val="16"/>
      <sheetName val="Таб1.1"/>
      <sheetName val="Лист"/>
      <sheetName val="Параметры"/>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Справочник ЦФО"/>
      <sheetName val="П1.4, П1.5 -Томская обл"/>
      <sheetName val="Титульный"/>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efreshError="1"/>
      <sheetData sheetId="36" refreshError="1"/>
      <sheetData sheetId="37" refreshError="1"/>
      <sheetData sheetId="38">
        <row r="5">
          <cell r="G5">
            <v>16503137.241579933</v>
          </cell>
        </row>
      </sheetData>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 val="11.2"/>
      <sheetName val="растогнутые 2015"/>
    </sheetNames>
    <sheetDataSet>
      <sheetData sheetId="0" refreshError="1">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-1.2836953722228372E-16</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-2.5160939999999954</v>
          </cell>
          <cell r="K14">
            <v>-3.3306690738754696E-15</v>
          </cell>
          <cell r="L14">
            <v>0</v>
          </cell>
          <cell r="M14">
            <v>0</v>
          </cell>
          <cell r="N14">
            <v>0</v>
          </cell>
          <cell r="P14">
            <v>0</v>
          </cell>
          <cell r="Q14">
            <v>0</v>
          </cell>
          <cell r="R14">
            <v>0</v>
          </cell>
          <cell r="S14">
            <v>1.2434497875801753E-14</v>
          </cell>
          <cell r="U14">
            <v>1.7763568394002505E-14</v>
          </cell>
          <cell r="V14">
            <v>0</v>
          </cell>
          <cell r="W14">
            <v>2.1316282072803006E-14</v>
          </cell>
          <cell r="X14">
            <v>0</v>
          </cell>
          <cell r="Z14">
            <v>0</v>
          </cell>
          <cell r="AA14">
            <v>2.3092638912203256E-14</v>
          </cell>
          <cell r="AB14">
            <v>0</v>
          </cell>
          <cell r="AC14">
            <v>1.5987211554602254E-14</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v>0</v>
          </cell>
          <cell r="W15">
            <v>0</v>
          </cell>
          <cell r="X15">
            <v>0</v>
          </cell>
          <cell r="Z15">
            <v>0</v>
          </cell>
          <cell r="AA15">
            <v>0</v>
          </cell>
          <cell r="AB15">
            <v>0</v>
          </cell>
          <cell r="AC15">
            <v>0</v>
          </cell>
        </row>
        <row r="16">
          <cell r="E16">
            <v>0</v>
          </cell>
          <cell r="F16">
            <v>0</v>
          </cell>
          <cell r="G16">
            <v>0</v>
          </cell>
          <cell r="H16">
            <v>0</v>
          </cell>
          <cell r="I16">
            <v>0</v>
          </cell>
          <cell r="J16">
            <v>0</v>
          </cell>
          <cell r="K16">
            <v>1.1102230246251565E-15</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v>0</v>
          </cell>
          <cell r="W17">
            <v>0</v>
          </cell>
          <cell r="X17">
            <v>0</v>
          </cell>
          <cell r="Z17">
            <v>0</v>
          </cell>
          <cell r="AA17">
            <v>0</v>
          </cell>
          <cell r="AB17">
            <v>0</v>
          </cell>
          <cell r="AC17">
            <v>0</v>
          </cell>
        </row>
        <row r="18">
          <cell r="E18">
            <v>0</v>
          </cell>
          <cell r="F18">
            <v>0</v>
          </cell>
          <cell r="G18">
            <v>0</v>
          </cell>
          <cell r="H18">
            <v>0</v>
          </cell>
          <cell r="I18">
            <v>0</v>
          </cell>
          <cell r="J18">
            <v>0</v>
          </cell>
          <cell r="K18">
            <v>-5.1070259132757201E-15</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v>0</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2</v>
          </cell>
          <cell r="P21">
            <v>0</v>
          </cell>
          <cell r="Q21">
            <v>0</v>
          </cell>
          <cell r="R21">
            <v>-2</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-4.9960036108132044E-15</v>
          </cell>
          <cell r="L26">
            <v>0</v>
          </cell>
          <cell r="M26">
            <v>-1.1102230246251565E-15</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4.9960036108132044E-16</v>
          </cell>
          <cell r="K30">
            <v>2.4286128663675299E-15</v>
          </cell>
          <cell r="L30">
            <v>-3.3306690738754696E-15</v>
          </cell>
          <cell r="M30">
            <v>-4.4408920985006262E-16</v>
          </cell>
          <cell r="N30">
            <v>2.6645352591003757E-15</v>
          </cell>
          <cell r="P30">
            <v>-3.4416913763379853E-15</v>
          </cell>
          <cell r="Q30">
            <v>1.5543122344752192E-15</v>
          </cell>
          <cell r="R30">
            <v>6.6613381477509392E-16</v>
          </cell>
          <cell r="S30">
            <v>1.4432899320127035E-15</v>
          </cell>
          <cell r="U30">
            <v>2.7755575615628914E-15</v>
          </cell>
          <cell r="V30">
            <v>0</v>
          </cell>
          <cell r="W30">
            <v>-4.4408920985006262E-16</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-17</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-1.0703999999999996</v>
          </cell>
          <cell r="L32">
            <v>0</v>
          </cell>
          <cell r="M32">
            <v>0</v>
          </cell>
        </row>
        <row r="33">
          <cell r="C33" t="str">
            <v>Кульмяев Андрей</v>
          </cell>
          <cell r="D33">
            <v>0</v>
          </cell>
          <cell r="E33" t="str">
            <v>8-910-892-78-04</v>
          </cell>
          <cell r="F33">
            <v>0</v>
          </cell>
          <cell r="G33">
            <v>0</v>
          </cell>
          <cell r="H33">
            <v>0</v>
          </cell>
          <cell r="J33">
            <v>0</v>
          </cell>
          <cell r="K33">
            <v>-24</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1.3530843112619095E-16</v>
          </cell>
          <cell r="K34">
            <v>-1.3899259999999993</v>
          </cell>
          <cell r="L34">
            <v>2.2204460492503131E-16</v>
          </cell>
          <cell r="M34">
            <v>0</v>
          </cell>
          <cell r="N34">
            <v>4.0592529337857286E-16</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4.4408920985006262E-16</v>
          </cell>
          <cell r="L36">
            <v>-0.15499999999999997</v>
          </cell>
          <cell r="M36">
            <v>1.5265566588595902E-16</v>
          </cell>
          <cell r="N36">
            <v>-3.9000000000000284E-2</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0</v>
          </cell>
          <cell r="I53">
            <v>0</v>
          </cell>
          <cell r="J53">
            <v>0</v>
          </cell>
          <cell r="N53">
            <v>0</v>
          </cell>
        </row>
        <row r="54">
          <cell r="C54" t="str">
            <v>Ткаченко Евгения Николаевна</v>
          </cell>
          <cell r="D54" t="str">
            <v>(812) 320-22-87 (237)</v>
          </cell>
          <cell r="E54" t="str">
            <v>71 михалева</v>
          </cell>
          <cell r="F54" t="str">
            <v>ten@mrsksevzap.ru</v>
          </cell>
          <cell r="G54">
            <v>0</v>
          </cell>
          <cell r="H54">
            <v>0</v>
          </cell>
          <cell r="I54">
            <v>-3.5527136788005009E-15</v>
          </cell>
          <cell r="J54">
            <v>8.8817841970012523E-16</v>
          </cell>
          <cell r="K54">
            <v>0</v>
          </cell>
          <cell r="N54">
            <v>0</v>
          </cell>
        </row>
        <row r="55">
          <cell r="C55" t="str">
            <v>Поветкина Анаа Александровна</v>
          </cell>
          <cell r="D55" t="str">
            <v>(812) 305-10-67</v>
          </cell>
          <cell r="E55">
            <v>0</v>
          </cell>
          <cell r="F55">
            <v>0</v>
          </cell>
          <cell r="G55">
            <v>0</v>
          </cell>
          <cell r="H55">
            <v>0</v>
          </cell>
          <cell r="J55">
            <v>0</v>
          </cell>
          <cell r="K55">
            <v>0</v>
          </cell>
          <cell r="N55">
            <v>0</v>
          </cell>
        </row>
        <row r="56">
          <cell r="C56" t="str">
            <v>Крылова Ариадна Александровна</v>
          </cell>
          <cell r="D56" t="str">
            <v>(812) 305-10-42</v>
          </cell>
          <cell r="E56">
            <v>0</v>
          </cell>
          <cell r="F56">
            <v>0</v>
          </cell>
          <cell r="G56">
            <v>0</v>
          </cell>
          <cell r="H56">
            <v>0</v>
          </cell>
          <cell r="I56">
            <v>-9.9999999999267342E-5</v>
          </cell>
          <cell r="J56">
            <v>-0.39390000000000003</v>
          </cell>
          <cell r="K56">
            <v>0</v>
          </cell>
          <cell r="N56">
            <v>-3.6082248300317588E-16</v>
          </cell>
        </row>
        <row r="57">
          <cell r="C57" t="str">
            <v>Михалева Людмила Юрьевна</v>
          </cell>
          <cell r="D57" t="str">
            <v>(812) 305-10-71</v>
          </cell>
          <cell r="E57">
            <v>0</v>
          </cell>
          <cell r="F57">
            <v>0</v>
          </cell>
          <cell r="G57">
            <v>0</v>
          </cell>
          <cell r="H57">
            <v>0</v>
          </cell>
          <cell r="I57">
            <v>0</v>
          </cell>
          <cell r="J57">
            <v>0</v>
          </cell>
          <cell r="K57">
            <v>0</v>
          </cell>
          <cell r="N57">
            <v>0</v>
          </cell>
        </row>
        <row r="58">
          <cell r="C58" t="str">
            <v>Платашкина Вера</v>
          </cell>
          <cell r="D58">
            <v>0</v>
          </cell>
          <cell r="E58" t="str">
            <v>8-911-811-84-49</v>
          </cell>
          <cell r="F58">
            <v>0</v>
          </cell>
          <cell r="G58">
            <v>0</v>
          </cell>
          <cell r="H58">
            <v>0</v>
          </cell>
          <cell r="J58">
            <v>-4.2674197509029455E-16</v>
          </cell>
          <cell r="K58">
            <v>0</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-7.2164496600635175E-16</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0</v>
          </cell>
          <cell r="J62">
            <v>0</v>
          </cell>
          <cell r="K62">
            <v>1.8803652668644233</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0</v>
          </cell>
          <cell r="J64">
            <v>2.886579864025407E-15</v>
          </cell>
          <cell r="K64">
            <v>0</v>
          </cell>
          <cell r="N64">
            <v>-4.3298697960381105E-15</v>
          </cell>
        </row>
        <row r="65">
          <cell r="C65">
            <v>0</v>
          </cell>
        </row>
        <row r="66">
          <cell r="C66">
            <v>0</v>
          </cell>
          <cell r="D66" t="str">
            <v>(343) 216-17-60</v>
          </cell>
          <cell r="E66" t="str">
            <v>912-2300411</v>
          </cell>
          <cell r="F66">
            <v>0</v>
          </cell>
          <cell r="G66">
            <v>0</v>
          </cell>
          <cell r="H66">
            <v>0</v>
          </cell>
          <cell r="J66">
            <v>-4.6629367034256575E-15</v>
          </cell>
          <cell r="K66">
            <v>0</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0</v>
          </cell>
          <cell r="J68">
            <v>-4.3021142204224816E-16</v>
          </cell>
          <cell r="K68">
            <v>-0.45100898616364793</v>
          </cell>
          <cell r="N68">
            <v>-5.4123372450476381E-16</v>
          </cell>
        </row>
        <row r="69">
          <cell r="C69" t="str">
            <v>(Сливчук) Максимова Юлия</v>
          </cell>
          <cell r="D69" t="str">
            <v>215-26-86</v>
          </cell>
          <cell r="E69" t="str">
            <v>8-912-23-00-407</v>
          </cell>
          <cell r="F69">
            <v>0</v>
          </cell>
          <cell r="G69">
            <v>0</v>
          </cell>
          <cell r="H69">
            <v>0</v>
          </cell>
          <cell r="J69">
            <v>0</v>
          </cell>
          <cell r="K69">
            <v>0</v>
          </cell>
          <cell r="N69">
            <v>0</v>
          </cell>
        </row>
        <row r="70">
          <cell r="C70" t="str">
            <v>Шевелев Илья Владимирович</v>
          </cell>
          <cell r="F70">
            <v>0</v>
          </cell>
          <cell r="G70">
            <v>0</v>
          </cell>
          <cell r="H70">
            <v>0</v>
          </cell>
          <cell r="J70">
            <v>0.10079999999999978</v>
          </cell>
          <cell r="K70">
            <v>0.35885863636363635</v>
          </cell>
          <cell r="N70">
            <v>0.20000000000000007</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0</v>
          </cell>
          <cell r="J72">
            <v>-4.3021142204224816E-16</v>
          </cell>
          <cell r="K72">
            <v>0</v>
          </cell>
          <cell r="N72">
            <v>0</v>
          </cell>
        </row>
        <row r="73">
          <cell r="C73" t="str">
            <v>Соболева Наталья Анатольевна</v>
          </cell>
          <cell r="F73" t="str">
            <v>nsoboleva@mrsk-ural.ru</v>
          </cell>
          <cell r="G73">
            <v>0</v>
          </cell>
          <cell r="H73">
            <v>0</v>
          </cell>
          <cell r="J73">
            <v>0</v>
          </cell>
          <cell r="K73">
            <v>0</v>
          </cell>
          <cell r="N73">
            <v>0</v>
          </cell>
        </row>
        <row r="74">
          <cell r="C74" t="str">
            <v xml:space="preserve">Вилисова Анастасия </v>
          </cell>
          <cell r="D74" t="str">
            <v>(343) 215 26 29</v>
          </cell>
          <cell r="E74" t="str">
            <v>8-912-23-00-425</v>
          </cell>
          <cell r="F74">
            <v>0</v>
          </cell>
          <cell r="G74">
            <v>0</v>
          </cell>
          <cell r="H74">
            <v>0</v>
          </cell>
          <cell r="J74">
            <v>0</v>
          </cell>
          <cell r="K74">
            <v>0</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0</v>
          </cell>
          <cell r="J76">
            <v>0</v>
          </cell>
          <cell r="K76">
            <v>0</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0</v>
          </cell>
          <cell r="J78">
            <v>0</v>
          </cell>
          <cell r="K78">
            <v>0</v>
          </cell>
          <cell r="N78">
            <v>0</v>
          </cell>
        </row>
        <row r="79">
          <cell r="C79" t="str">
            <v>Ларюшкин Константин</v>
          </cell>
          <cell r="D79" t="str">
            <v>(343) 215-25-89</v>
          </cell>
          <cell r="E79">
            <v>0</v>
          </cell>
          <cell r="F79">
            <v>0</v>
          </cell>
          <cell r="G79">
            <v>0</v>
          </cell>
          <cell r="H79">
            <v>0</v>
          </cell>
          <cell r="J79">
            <v>0</v>
          </cell>
          <cell r="K79">
            <v>0</v>
          </cell>
          <cell r="N79">
            <v>0</v>
          </cell>
        </row>
        <row r="80">
          <cell r="C80" t="str">
            <v>Афанасьева Екатерина</v>
          </cell>
          <cell r="D80" t="str">
            <v>(343) 215-26-28</v>
          </cell>
          <cell r="E80">
            <v>0</v>
          </cell>
          <cell r="F80">
            <v>0</v>
          </cell>
          <cell r="G80">
            <v>0</v>
          </cell>
          <cell r="H80">
            <v>0</v>
          </cell>
          <cell r="J80">
            <v>0</v>
          </cell>
          <cell r="K80">
            <v>0</v>
          </cell>
          <cell r="N80">
            <v>0</v>
          </cell>
        </row>
        <row r="81">
          <cell r="C81" t="str">
            <v>Максимова Юлия</v>
          </cell>
          <cell r="D81" t="str">
            <v>(343) 216-17-68</v>
          </cell>
          <cell r="E81" t="str">
            <v>912-2300407</v>
          </cell>
          <cell r="F81" t="str">
            <v>YuMaksimova@mrsk-uv.ru</v>
          </cell>
          <cell r="G81">
            <v>0</v>
          </cell>
          <cell r="H81">
            <v>0</v>
          </cell>
          <cell r="J81">
            <v>0</v>
          </cell>
          <cell r="K81">
            <v>0</v>
          </cell>
          <cell r="N81">
            <v>0</v>
          </cell>
        </row>
        <row r="82">
          <cell r="C82" t="str">
            <v>Смирнова Наталья</v>
          </cell>
          <cell r="D82" t="str">
            <v>(343) 216-17-62 (4688)</v>
          </cell>
          <cell r="E82" t="str">
            <v xml:space="preserve"> </v>
          </cell>
          <cell r="F82">
            <v>0</v>
          </cell>
          <cell r="G82">
            <v>0</v>
          </cell>
          <cell r="H82">
            <v>0</v>
          </cell>
          <cell r="J82">
            <v>0</v>
          </cell>
          <cell r="K82">
            <v>0</v>
          </cell>
          <cell r="N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0</v>
          </cell>
        </row>
        <row r="85">
          <cell r="C85" t="str">
            <v>Бахтурина Екатерина</v>
          </cell>
          <cell r="F85">
            <v>0</v>
          </cell>
          <cell r="G85">
            <v>0</v>
          </cell>
          <cell r="H85">
            <v>0</v>
          </cell>
        </row>
        <row r="86">
          <cell r="C86" t="str">
            <v>Белозерцев Юрий Тимофеевич</v>
          </cell>
          <cell r="F86">
            <v>0</v>
          </cell>
          <cell r="G86">
            <v>0</v>
          </cell>
          <cell r="H86">
            <v>4</v>
          </cell>
        </row>
        <row r="87">
          <cell r="C87" t="str">
            <v xml:space="preserve">Бурлак Вера Петровна </v>
          </cell>
          <cell r="F87">
            <v>0</v>
          </cell>
          <cell r="G87">
            <v>0</v>
          </cell>
          <cell r="H87">
            <v>4.6499999999999986E-2</v>
          </cell>
        </row>
        <row r="88">
          <cell r="C88" t="str">
            <v>Васильева Елизавета</v>
          </cell>
          <cell r="F88">
            <v>0</v>
          </cell>
          <cell r="G88">
            <v>0</v>
          </cell>
          <cell r="H88">
            <v>2</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ow r="5">
          <cell r="G5">
            <v>2222938.4948999998</v>
          </cell>
        </row>
      </sheetData>
      <sheetData sheetId="60">
        <row r="5">
          <cell r="G5">
            <v>2222938.4948999998</v>
          </cell>
        </row>
      </sheetData>
      <sheetData sheetId="61">
        <row r="5">
          <cell r="G5">
            <v>2222938.4948999998</v>
          </cell>
        </row>
      </sheetData>
      <sheetData sheetId="62">
        <row r="5">
          <cell r="G5">
            <v>2222938.4948999998</v>
          </cell>
        </row>
      </sheetData>
      <sheetData sheetId="63">
        <row r="5">
          <cell r="G5">
            <v>2222938.4948999998</v>
          </cell>
        </row>
      </sheetData>
      <sheetData sheetId="64">
        <row r="5">
          <cell r="G5">
            <v>2222938.4948999998</v>
          </cell>
        </row>
      </sheetData>
      <sheetData sheetId="65">
        <row r="5">
          <cell r="G5">
            <v>2222938.4948999998</v>
          </cell>
        </row>
      </sheetData>
      <sheetData sheetId="66">
        <row r="5">
          <cell r="G5">
            <v>2222938.4948999998</v>
          </cell>
        </row>
      </sheetData>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zoomScale="80" zoomScaleNormal="80" workbookViewId="0">
      <selection activeCell="C23" sqref="C23"/>
    </sheetView>
  </sheetViews>
  <sheetFormatPr defaultColWidth="9" defaultRowHeight="15.75" x14ac:dyDescent="0.25"/>
  <cols>
    <col min="1" max="1" width="9" style="1" customWidth="1"/>
    <col min="2" max="2" width="56.85546875" style="1" customWidth="1"/>
    <col min="3" max="3" width="55.8554687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3" t="s">
        <v>638</v>
      </c>
      <c r="B5" s="133"/>
      <c r="C5" s="133"/>
    </row>
    <row r="7" spans="1:3" s="1" customFormat="1" ht="18.95" customHeight="1" x14ac:dyDescent="0.3">
      <c r="A7" s="134" t="s">
        <v>3</v>
      </c>
      <c r="B7" s="134"/>
      <c r="C7" s="134"/>
    </row>
    <row r="9" spans="1:3" s="1" customFormat="1" ht="15.95" customHeight="1" x14ac:dyDescent="0.25">
      <c r="A9" s="133" t="s">
        <v>4</v>
      </c>
      <c r="B9" s="133"/>
      <c r="C9" s="133"/>
    </row>
    <row r="10" spans="1:3" s="1" customFormat="1" ht="15.95" customHeight="1" x14ac:dyDescent="0.25">
      <c r="A10" s="131" t="s">
        <v>5</v>
      </c>
      <c r="B10" s="131"/>
      <c r="C10" s="131"/>
    </row>
    <row r="12" spans="1:3" s="1" customFormat="1" ht="15.95" customHeight="1" x14ac:dyDescent="0.25">
      <c r="A12" s="133" t="s">
        <v>450</v>
      </c>
      <c r="B12" s="133"/>
      <c r="C12" s="133"/>
    </row>
    <row r="13" spans="1:3" s="1" customFormat="1" ht="15.95" customHeight="1" x14ac:dyDescent="0.25">
      <c r="A13" s="131" t="s">
        <v>6</v>
      </c>
      <c r="B13" s="131"/>
      <c r="C13" s="131"/>
    </row>
    <row r="15" spans="1:3" s="1" customFormat="1" ht="32.1" customHeight="1" x14ac:dyDescent="0.25">
      <c r="A15" s="130" t="s">
        <v>470</v>
      </c>
      <c r="B15" s="130"/>
      <c r="C15" s="130"/>
    </row>
    <row r="16" spans="1:3" s="1" customFormat="1" ht="15.95" customHeight="1" x14ac:dyDescent="0.25">
      <c r="A16" s="131" t="s">
        <v>7</v>
      </c>
      <c r="B16" s="131"/>
      <c r="C16" s="131"/>
    </row>
    <row r="18" spans="1:3" s="1" customFormat="1" ht="18.95" customHeight="1" x14ac:dyDescent="0.3">
      <c r="A18" s="132" t="s">
        <v>8</v>
      </c>
      <c r="B18" s="132"/>
      <c r="C18" s="132"/>
    </row>
    <row r="20" spans="1:3" s="1" customFormat="1" ht="15.95" customHeight="1" x14ac:dyDescent="0.25">
      <c r="A20" s="39" t="s">
        <v>9</v>
      </c>
      <c r="B20" s="40" t="s">
        <v>10</v>
      </c>
      <c r="C20" s="40" t="s">
        <v>11</v>
      </c>
    </row>
    <row r="21" spans="1:3" s="1" customFormat="1" ht="15.95" customHeight="1" x14ac:dyDescent="0.3">
      <c r="A21" s="41">
        <v>1</v>
      </c>
      <c r="B21" s="41">
        <v>2</v>
      </c>
      <c r="C21" s="41">
        <v>3</v>
      </c>
    </row>
    <row r="22" spans="1:3" s="1" customFormat="1" ht="32.1" customHeight="1" x14ac:dyDescent="0.25">
      <c r="A22" s="24">
        <v>1</v>
      </c>
      <c r="B22" s="54" t="s">
        <v>12</v>
      </c>
      <c r="C22" s="54" t="s">
        <v>13</v>
      </c>
    </row>
    <row r="23" spans="1:3" s="1" customFormat="1" ht="94.5" x14ac:dyDescent="0.25">
      <c r="A23" s="24">
        <v>2</v>
      </c>
      <c r="B23" s="54" t="s">
        <v>14</v>
      </c>
      <c r="C23" s="54" t="s">
        <v>443</v>
      </c>
    </row>
    <row r="24" spans="1:3" ht="15.95" customHeight="1" x14ac:dyDescent="0.25">
      <c r="A24" s="67"/>
      <c r="B24" s="67"/>
      <c r="C24" s="67"/>
    </row>
    <row r="25" spans="1:3" s="1" customFormat="1" ht="48" customHeight="1" x14ac:dyDescent="0.25">
      <c r="A25" s="24">
        <v>3</v>
      </c>
      <c r="B25" s="54" t="s">
        <v>15</v>
      </c>
      <c r="C25" s="54" t="s">
        <v>494</v>
      </c>
    </row>
    <row r="26" spans="1:3" s="1" customFormat="1" ht="32.1" customHeight="1" x14ac:dyDescent="0.25">
      <c r="A26" s="24">
        <v>4</v>
      </c>
      <c r="B26" s="54" t="s">
        <v>16</v>
      </c>
      <c r="C26" s="54" t="s">
        <v>17</v>
      </c>
    </row>
    <row r="27" spans="1:3" s="1" customFormat="1" ht="48" customHeight="1" x14ac:dyDescent="0.25">
      <c r="A27" s="24">
        <v>5</v>
      </c>
      <c r="B27" s="54" t="s">
        <v>18</v>
      </c>
      <c r="C27" s="54" t="s">
        <v>444</v>
      </c>
    </row>
    <row r="28" spans="1:3" s="1" customFormat="1" ht="15.95" customHeight="1" x14ac:dyDescent="0.25">
      <c r="A28" s="24">
        <v>6</v>
      </c>
      <c r="B28" s="54" t="s">
        <v>19</v>
      </c>
      <c r="C28" s="54" t="s">
        <v>20</v>
      </c>
    </row>
    <row r="29" spans="1:3" s="1" customFormat="1" ht="32.1" customHeight="1" x14ac:dyDescent="0.25">
      <c r="A29" s="24">
        <v>7</v>
      </c>
      <c r="B29" s="54" t="s">
        <v>21</v>
      </c>
      <c r="C29" s="54" t="s">
        <v>20</v>
      </c>
    </row>
    <row r="30" spans="1:3" s="1" customFormat="1" ht="32.1" customHeight="1" x14ac:dyDescent="0.25">
      <c r="A30" s="24">
        <v>8</v>
      </c>
      <c r="B30" s="54" t="s">
        <v>22</v>
      </c>
      <c r="C30" s="54" t="s">
        <v>20</v>
      </c>
    </row>
    <row r="31" spans="1:3" s="1" customFormat="1" ht="32.1" customHeight="1" x14ac:dyDescent="0.25">
      <c r="A31" s="24">
        <v>9</v>
      </c>
      <c r="B31" s="54" t="s">
        <v>23</v>
      </c>
      <c r="C31" s="54" t="s">
        <v>20</v>
      </c>
    </row>
    <row r="32" spans="1:3" s="1" customFormat="1" ht="32.1" customHeight="1" x14ac:dyDescent="0.25">
      <c r="A32" s="24">
        <v>10</v>
      </c>
      <c r="B32" s="54" t="s">
        <v>24</v>
      </c>
      <c r="C32" s="54" t="s">
        <v>20</v>
      </c>
    </row>
    <row r="33" spans="1:3" s="1" customFormat="1" ht="78.95" customHeight="1" x14ac:dyDescent="0.25">
      <c r="A33" s="24">
        <v>11</v>
      </c>
      <c r="B33" s="54" t="s">
        <v>25</v>
      </c>
      <c r="C33" s="54" t="s">
        <v>26</v>
      </c>
    </row>
    <row r="34" spans="1:3" s="1" customFormat="1" ht="78.95" customHeight="1" x14ac:dyDescent="0.25">
      <c r="A34" s="24">
        <v>12</v>
      </c>
      <c r="B34" s="54" t="s">
        <v>27</v>
      </c>
      <c r="C34" s="54" t="s">
        <v>20</v>
      </c>
    </row>
    <row r="35" spans="1:3" s="1" customFormat="1" ht="48" customHeight="1" x14ac:dyDescent="0.25">
      <c r="A35" s="24">
        <v>13</v>
      </c>
      <c r="B35" s="54" t="s">
        <v>28</v>
      </c>
      <c r="C35" s="54" t="s">
        <v>20</v>
      </c>
    </row>
    <row r="36" spans="1:3" s="1" customFormat="1" ht="32.1" customHeight="1" x14ac:dyDescent="0.25">
      <c r="A36" s="24">
        <v>14</v>
      </c>
      <c r="B36" s="54" t="s">
        <v>29</v>
      </c>
      <c r="C36" s="54" t="s">
        <v>20</v>
      </c>
    </row>
    <row r="37" spans="1:3" s="1" customFormat="1" ht="15.95" customHeight="1" x14ac:dyDescent="0.25">
      <c r="A37" s="24">
        <v>15</v>
      </c>
      <c r="B37" s="54" t="s">
        <v>30</v>
      </c>
      <c r="C37" s="71" t="s">
        <v>520</v>
      </c>
    </row>
    <row r="38" spans="1:3" s="1" customFormat="1" ht="15.95" customHeight="1" x14ac:dyDescent="0.25">
      <c r="A38" s="24">
        <v>16</v>
      </c>
      <c r="B38" s="54" t="s">
        <v>32</v>
      </c>
      <c r="C38" s="54" t="s">
        <v>20</v>
      </c>
    </row>
    <row r="39" spans="1:3" ht="15.95" customHeight="1" x14ac:dyDescent="0.25">
      <c r="A39" s="54"/>
      <c r="B39" s="54"/>
      <c r="C39" s="54"/>
    </row>
    <row r="40" spans="1:3" s="1" customFormat="1" ht="274.5" customHeight="1" x14ac:dyDescent="0.25">
      <c r="A40" s="24">
        <v>17</v>
      </c>
      <c r="B40" s="54" t="s">
        <v>33</v>
      </c>
      <c r="C40" s="72" t="s">
        <v>521</v>
      </c>
    </row>
    <row r="41" spans="1:3" s="1" customFormat="1" ht="95.1" customHeight="1" x14ac:dyDescent="0.25">
      <c r="A41" s="24">
        <v>18</v>
      </c>
      <c r="B41" s="54" t="s">
        <v>34</v>
      </c>
      <c r="C41" s="67" t="s">
        <v>26</v>
      </c>
    </row>
    <row r="42" spans="1:3" s="1" customFormat="1" ht="63" customHeight="1" x14ac:dyDescent="0.25">
      <c r="A42" s="24">
        <v>19</v>
      </c>
      <c r="B42" s="54" t="s">
        <v>35</v>
      </c>
      <c r="C42" s="67" t="s">
        <v>38</v>
      </c>
    </row>
    <row r="43" spans="1:3" s="1" customFormat="1" ht="158.1" customHeight="1" x14ac:dyDescent="0.25">
      <c r="A43" s="24">
        <v>20</v>
      </c>
      <c r="B43" s="54" t="s">
        <v>36</v>
      </c>
      <c r="C43" s="54" t="s">
        <v>445</v>
      </c>
    </row>
    <row r="44" spans="1:3" s="1" customFormat="1" ht="78.95" customHeight="1" x14ac:dyDescent="0.25">
      <c r="A44" s="24">
        <v>21</v>
      </c>
      <c r="B44" s="54" t="s">
        <v>37</v>
      </c>
      <c r="C44" s="54" t="s">
        <v>38</v>
      </c>
    </row>
    <row r="45" spans="1:3" s="1" customFormat="1" ht="78.95" customHeight="1" x14ac:dyDescent="0.25">
      <c r="A45" s="55">
        <v>22</v>
      </c>
      <c r="B45" s="56" t="s">
        <v>39</v>
      </c>
      <c r="C45" s="56" t="s">
        <v>38</v>
      </c>
    </row>
    <row r="46" spans="1:3" s="1" customFormat="1" ht="78.95" customHeight="1" x14ac:dyDescent="0.25">
      <c r="A46" s="24">
        <v>23</v>
      </c>
      <c r="B46" s="54" t="s">
        <v>40</v>
      </c>
      <c r="C46" s="54" t="s">
        <v>38</v>
      </c>
    </row>
    <row r="47" spans="1:3" s="1" customFormat="1" ht="48" customHeight="1" x14ac:dyDescent="0.25">
      <c r="A47" s="24">
        <v>24</v>
      </c>
      <c r="B47" s="54" t="s">
        <v>41</v>
      </c>
      <c r="C47" s="74" t="s">
        <v>576</v>
      </c>
    </row>
    <row r="48" spans="1:3" s="1" customFormat="1" ht="48" customHeight="1" x14ac:dyDescent="0.25">
      <c r="A48" s="24">
        <v>25</v>
      </c>
      <c r="B48" s="54" t="s">
        <v>42</v>
      </c>
      <c r="C48" s="74" t="s">
        <v>577</v>
      </c>
    </row>
    <row r="49" spans="1:3" ht="15.95" customHeight="1" x14ac:dyDescent="0.25">
      <c r="A49"/>
      <c r="B49"/>
      <c r="C49"/>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196"/>
  <sheetViews>
    <sheetView zoomScale="70" zoomScaleNormal="70" workbookViewId="0">
      <selection activeCell="H20" sqref="H20:K20"/>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A1" s="122"/>
      <c r="B1" s="122"/>
      <c r="C1" s="245" t="s">
        <v>639</v>
      </c>
      <c r="D1" s="122"/>
      <c r="E1" s="122"/>
      <c r="F1" s="122"/>
      <c r="G1" s="122"/>
      <c r="H1" s="122"/>
      <c r="I1" s="122"/>
      <c r="J1" s="245" t="s">
        <v>0</v>
      </c>
      <c r="K1" s="122"/>
      <c r="L1" s="122"/>
      <c r="M1" s="122"/>
      <c r="N1" s="122"/>
      <c r="O1" s="122"/>
      <c r="P1" s="122"/>
      <c r="Q1" s="122"/>
      <c r="R1" s="122"/>
      <c r="S1" s="122"/>
      <c r="T1" s="122"/>
      <c r="U1" s="122"/>
      <c r="V1" s="122"/>
      <c r="W1" s="122"/>
      <c r="X1" s="122"/>
      <c r="Y1" s="122"/>
      <c r="Z1" s="122"/>
      <c r="AA1" s="122"/>
      <c r="AB1" s="122"/>
      <c r="AC1" s="122"/>
      <c r="AD1" s="122"/>
      <c r="AE1" s="122"/>
      <c r="AF1" s="122"/>
      <c r="AG1" s="122"/>
      <c r="AH1" s="122"/>
      <c r="AI1" s="122"/>
      <c r="AJ1" s="122"/>
      <c r="AK1" s="122"/>
      <c r="AL1" s="122"/>
      <c r="AM1" s="122"/>
      <c r="AN1" s="122"/>
      <c r="AO1" s="122"/>
      <c r="AP1" s="122"/>
      <c r="AQ1" s="122"/>
      <c r="AR1" s="122"/>
      <c r="AS1" s="122"/>
      <c r="AT1" s="122"/>
      <c r="AU1" s="122"/>
      <c r="AV1" s="122"/>
      <c r="AW1" s="122"/>
    </row>
    <row r="2" spans="1:49" ht="15.95" customHeight="1" x14ac:dyDescent="0.25">
      <c r="A2" s="122"/>
      <c r="B2" s="122"/>
      <c r="C2" s="245" t="s">
        <v>639</v>
      </c>
      <c r="D2" s="122"/>
      <c r="E2" s="122"/>
      <c r="F2" s="122"/>
      <c r="G2" s="122"/>
      <c r="H2" s="122"/>
      <c r="I2" s="122"/>
      <c r="J2" s="245" t="s">
        <v>1</v>
      </c>
      <c r="K2" s="122"/>
      <c r="L2" s="122"/>
      <c r="M2" s="122"/>
      <c r="N2" s="122"/>
      <c r="O2" s="122"/>
      <c r="P2" s="122"/>
      <c r="Q2" s="122"/>
      <c r="R2" s="122"/>
      <c r="S2" s="122"/>
      <c r="T2" s="122"/>
      <c r="U2" s="122"/>
      <c r="V2" s="122"/>
      <c r="W2" s="122"/>
      <c r="X2" s="122"/>
      <c r="Y2" s="122"/>
      <c r="Z2" s="122"/>
      <c r="AA2" s="122"/>
      <c r="AB2" s="122"/>
      <c r="AC2" s="122"/>
      <c r="AD2" s="122"/>
      <c r="AE2" s="122"/>
      <c r="AF2" s="122"/>
      <c r="AG2" s="122"/>
      <c r="AH2" s="122"/>
      <c r="AI2" s="122"/>
      <c r="AJ2" s="122"/>
      <c r="AK2" s="122"/>
      <c r="AL2" s="122"/>
      <c r="AM2" s="122"/>
      <c r="AN2" s="122"/>
      <c r="AO2" s="122"/>
      <c r="AP2" s="122"/>
      <c r="AQ2" s="122"/>
      <c r="AR2" s="122"/>
      <c r="AS2" s="122"/>
      <c r="AT2" s="122"/>
      <c r="AU2" s="122"/>
      <c r="AV2" s="122"/>
      <c r="AW2" s="122"/>
    </row>
    <row r="3" spans="1:49" ht="15.95" customHeight="1" x14ac:dyDescent="0.25">
      <c r="A3" s="122"/>
      <c r="B3" s="122"/>
      <c r="C3" s="245" t="s">
        <v>639</v>
      </c>
      <c r="D3" s="122"/>
      <c r="E3" s="122"/>
      <c r="F3" s="122"/>
      <c r="G3" s="122"/>
      <c r="H3" s="122"/>
      <c r="I3" s="122"/>
      <c r="J3" s="245" t="s">
        <v>2</v>
      </c>
      <c r="K3" s="122"/>
      <c r="L3" s="122"/>
      <c r="M3" s="122"/>
      <c r="N3" s="122"/>
      <c r="O3" s="122"/>
      <c r="P3" s="122"/>
      <c r="Q3" s="122"/>
      <c r="R3" s="122"/>
      <c r="S3" s="122"/>
      <c r="T3" s="122"/>
      <c r="U3" s="122"/>
      <c r="V3" s="122"/>
      <c r="W3" s="122"/>
      <c r="X3" s="122"/>
      <c r="Y3" s="122"/>
      <c r="Z3" s="122"/>
      <c r="AA3" s="122"/>
      <c r="AB3" s="122"/>
      <c r="AC3" s="122"/>
      <c r="AD3" s="122"/>
      <c r="AE3" s="122"/>
      <c r="AF3" s="122"/>
      <c r="AG3" s="122"/>
      <c r="AH3" s="122"/>
      <c r="AI3" s="122"/>
      <c r="AJ3" s="122"/>
      <c r="AK3" s="122"/>
      <c r="AL3" s="122"/>
      <c r="AM3" s="122"/>
      <c r="AN3" s="122"/>
      <c r="AO3" s="122"/>
      <c r="AP3" s="122"/>
      <c r="AQ3" s="122"/>
      <c r="AR3" s="122"/>
      <c r="AS3" s="122"/>
      <c r="AT3" s="122"/>
      <c r="AU3" s="122"/>
      <c r="AV3" s="122"/>
      <c r="AW3" s="122"/>
    </row>
    <row r="4" spans="1:49" ht="15.95" customHeight="1" x14ac:dyDescent="0.25">
      <c r="A4" s="122"/>
      <c r="B4" s="122"/>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M4" s="122"/>
      <c r="AN4" s="122"/>
      <c r="AO4" s="122"/>
      <c r="AP4" s="122"/>
      <c r="AQ4" s="122"/>
      <c r="AR4" s="122"/>
      <c r="AS4" s="122"/>
      <c r="AT4" s="122"/>
      <c r="AU4" s="122"/>
      <c r="AV4" s="122"/>
      <c r="AW4" s="122"/>
    </row>
    <row r="5" spans="1:49" ht="15.95" customHeight="1" x14ac:dyDescent="0.25">
      <c r="A5" s="246" t="s">
        <v>640</v>
      </c>
      <c r="B5" s="246"/>
      <c r="C5" s="246"/>
      <c r="D5" s="246"/>
      <c r="E5" s="246"/>
      <c r="F5" s="246"/>
      <c r="G5" s="246"/>
      <c r="H5" s="246"/>
      <c r="I5" s="246"/>
      <c r="J5" s="246"/>
      <c r="K5" s="246"/>
      <c r="L5" s="122"/>
      <c r="M5" s="122"/>
      <c r="N5" s="122"/>
      <c r="O5" s="122"/>
      <c r="P5" s="122"/>
      <c r="Q5" s="122"/>
      <c r="R5" s="122"/>
      <c r="S5" s="122"/>
      <c r="T5" s="122"/>
      <c r="U5" s="122"/>
      <c r="V5" s="122"/>
      <c r="W5" s="122"/>
      <c r="X5" s="122"/>
      <c r="Y5" s="122"/>
      <c r="Z5" s="122"/>
      <c r="AA5" s="122"/>
      <c r="AB5" s="122"/>
      <c r="AC5" s="122"/>
      <c r="AD5" s="122"/>
      <c r="AE5" s="122"/>
      <c r="AF5" s="122"/>
      <c r="AG5" s="122"/>
      <c r="AH5" s="122"/>
      <c r="AI5" s="122"/>
      <c r="AJ5" s="122"/>
      <c r="AK5" s="122"/>
      <c r="AL5" s="122"/>
      <c r="AM5" s="122"/>
      <c r="AN5" s="122"/>
      <c r="AO5" s="122"/>
      <c r="AP5" s="122"/>
      <c r="AQ5" s="122"/>
      <c r="AR5" s="122"/>
      <c r="AS5" s="122"/>
      <c r="AT5" s="122"/>
      <c r="AU5" s="122"/>
      <c r="AV5" s="122"/>
      <c r="AW5" s="122"/>
    </row>
    <row r="6" spans="1:49" ht="15.95" customHeight="1" x14ac:dyDescent="0.25">
      <c r="A6" s="122"/>
      <c r="B6" s="122"/>
      <c r="C6" s="122"/>
      <c r="D6" s="122"/>
      <c r="E6" s="122"/>
      <c r="F6" s="122"/>
      <c r="G6" s="122"/>
      <c r="H6" s="122"/>
      <c r="I6" s="122"/>
      <c r="J6" s="122"/>
      <c r="K6" s="122"/>
      <c r="L6" s="122"/>
      <c r="M6" s="122"/>
      <c r="N6" s="122"/>
      <c r="O6" s="122"/>
      <c r="P6" s="122"/>
      <c r="Q6" s="122"/>
      <c r="R6" s="122"/>
      <c r="S6" s="122"/>
      <c r="T6" s="122"/>
      <c r="U6" s="122"/>
      <c r="V6" s="122"/>
      <c r="W6" s="122"/>
      <c r="X6" s="122"/>
      <c r="Y6" s="122"/>
      <c r="Z6" s="122"/>
      <c r="AA6" s="122"/>
      <c r="AB6" s="122"/>
      <c r="AC6" s="122"/>
      <c r="AD6" s="122"/>
      <c r="AE6" s="122"/>
      <c r="AF6" s="122"/>
      <c r="AG6" s="122"/>
      <c r="AH6" s="122"/>
      <c r="AI6" s="122"/>
      <c r="AJ6" s="122"/>
      <c r="AK6" s="122"/>
      <c r="AL6" s="122"/>
      <c r="AM6" s="122"/>
      <c r="AN6" s="122"/>
      <c r="AO6" s="122"/>
      <c r="AP6" s="122"/>
      <c r="AQ6" s="122"/>
      <c r="AR6" s="122"/>
      <c r="AS6" s="122"/>
      <c r="AT6" s="122"/>
      <c r="AU6" s="122"/>
      <c r="AV6" s="122"/>
      <c r="AW6" s="122"/>
    </row>
    <row r="7" spans="1:49" ht="18.95" customHeight="1" x14ac:dyDescent="0.3">
      <c r="A7" s="247" t="s">
        <v>641</v>
      </c>
      <c r="B7" s="247"/>
      <c r="C7" s="247"/>
      <c r="D7" s="247"/>
      <c r="E7" s="247"/>
      <c r="F7" s="247"/>
      <c r="G7" s="247"/>
      <c r="H7" s="247"/>
      <c r="I7" s="247"/>
      <c r="J7" s="247"/>
      <c r="K7" s="247"/>
      <c r="L7" s="122"/>
      <c r="M7" s="122"/>
      <c r="N7" s="122"/>
      <c r="O7" s="122"/>
      <c r="P7" s="122"/>
      <c r="Q7" s="122"/>
      <c r="R7" s="122"/>
      <c r="S7" s="122"/>
      <c r="T7" s="122"/>
      <c r="U7" s="122"/>
      <c r="V7" s="122"/>
      <c r="W7" s="122"/>
      <c r="X7" s="122"/>
      <c r="Y7" s="122"/>
      <c r="Z7" s="122"/>
      <c r="AA7" s="122"/>
      <c r="AB7" s="122"/>
      <c r="AC7" s="122"/>
      <c r="AD7" s="122"/>
      <c r="AE7" s="122"/>
      <c r="AF7" s="122"/>
      <c r="AG7" s="122"/>
      <c r="AH7" s="122"/>
      <c r="AI7" s="122"/>
      <c r="AJ7" s="122"/>
      <c r="AK7" s="122"/>
      <c r="AL7" s="122"/>
      <c r="AM7" s="122"/>
      <c r="AN7" s="122"/>
      <c r="AO7" s="122"/>
      <c r="AP7" s="122"/>
      <c r="AQ7" s="122"/>
      <c r="AR7" s="122"/>
      <c r="AS7" s="122"/>
      <c r="AT7" s="122"/>
      <c r="AU7" s="122"/>
      <c r="AV7" s="122"/>
      <c r="AW7" s="122"/>
    </row>
    <row r="8" spans="1:49" ht="15.95" customHeight="1" x14ac:dyDescent="0.25">
      <c r="A8" s="122"/>
      <c r="B8" s="122"/>
      <c r="C8" s="122"/>
      <c r="D8" s="122"/>
      <c r="E8" s="122"/>
      <c r="F8" s="122"/>
      <c r="G8" s="122"/>
      <c r="H8" s="122"/>
      <c r="I8" s="122"/>
      <c r="J8" s="122"/>
      <c r="K8" s="122"/>
      <c r="L8" s="122"/>
      <c r="M8" s="122"/>
      <c r="N8" s="122"/>
      <c r="O8" s="122"/>
      <c r="P8" s="122"/>
      <c r="Q8" s="122"/>
      <c r="R8" s="122"/>
      <c r="S8" s="122"/>
      <c r="T8" s="122"/>
      <c r="U8" s="122"/>
      <c r="V8" s="122"/>
      <c r="W8" s="122"/>
      <c r="X8" s="122"/>
      <c r="Y8" s="122"/>
      <c r="Z8" s="122"/>
      <c r="AA8" s="122"/>
      <c r="AB8" s="122"/>
      <c r="AC8" s="122"/>
      <c r="AD8" s="122"/>
      <c r="AE8" s="122"/>
      <c r="AF8" s="122"/>
      <c r="AG8" s="122"/>
      <c r="AH8" s="122"/>
      <c r="AI8" s="122"/>
      <c r="AJ8" s="122"/>
      <c r="AK8" s="122"/>
      <c r="AL8" s="122"/>
      <c r="AM8" s="122"/>
      <c r="AN8" s="122"/>
      <c r="AO8" s="122"/>
      <c r="AP8" s="122"/>
      <c r="AQ8" s="122"/>
      <c r="AR8" s="122"/>
      <c r="AS8" s="122"/>
      <c r="AT8" s="122"/>
      <c r="AU8" s="122"/>
      <c r="AV8" s="122"/>
      <c r="AW8" s="122"/>
    </row>
    <row r="9" spans="1:49" ht="15.95" customHeight="1" x14ac:dyDescent="0.25">
      <c r="A9" s="246" t="s">
        <v>4</v>
      </c>
      <c r="B9" s="246"/>
      <c r="C9" s="246"/>
      <c r="D9" s="246"/>
      <c r="E9" s="246"/>
      <c r="F9" s="246"/>
      <c r="G9" s="246"/>
      <c r="H9" s="246"/>
      <c r="I9" s="246"/>
      <c r="J9" s="246"/>
      <c r="K9" s="246"/>
      <c r="L9" s="122"/>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22"/>
      <c r="AR9" s="122"/>
      <c r="AS9" s="122"/>
      <c r="AT9" s="122"/>
      <c r="AU9" s="122"/>
      <c r="AV9" s="122"/>
      <c r="AW9" s="122"/>
    </row>
    <row r="10" spans="1:49" ht="15.95" customHeight="1" x14ac:dyDescent="0.25">
      <c r="A10" s="248" t="s">
        <v>642</v>
      </c>
      <c r="B10" s="248"/>
      <c r="C10" s="248"/>
      <c r="D10" s="248"/>
      <c r="E10" s="248"/>
      <c r="F10" s="248"/>
      <c r="G10" s="248"/>
      <c r="H10" s="248"/>
      <c r="I10" s="248"/>
      <c r="J10" s="248"/>
      <c r="K10" s="248"/>
      <c r="L10" s="122"/>
      <c r="M10" s="122"/>
      <c r="N10" s="122"/>
      <c r="O10" s="122"/>
      <c r="P10" s="122"/>
      <c r="Q10" s="122"/>
      <c r="R10" s="122"/>
      <c r="S10" s="122"/>
      <c r="T10" s="122"/>
      <c r="U10" s="122"/>
      <c r="V10" s="122"/>
      <c r="W10" s="122"/>
      <c r="X10" s="122"/>
      <c r="Y10" s="122"/>
      <c r="Z10" s="122"/>
      <c r="AA10" s="122"/>
      <c r="AB10" s="122"/>
      <c r="AC10" s="122"/>
      <c r="AD10" s="122"/>
      <c r="AE10" s="122"/>
      <c r="AF10" s="122"/>
      <c r="AG10" s="122"/>
      <c r="AH10" s="122"/>
      <c r="AI10" s="122"/>
      <c r="AJ10" s="122"/>
      <c r="AK10" s="122"/>
      <c r="AL10" s="122"/>
      <c r="AM10" s="122"/>
      <c r="AN10" s="122"/>
      <c r="AO10" s="122"/>
      <c r="AP10" s="122"/>
      <c r="AQ10" s="122"/>
      <c r="AR10" s="122"/>
      <c r="AS10" s="122"/>
      <c r="AT10" s="122"/>
      <c r="AU10" s="122"/>
      <c r="AV10" s="122"/>
      <c r="AW10" s="122"/>
    </row>
    <row r="11" spans="1:49" ht="15.95" customHeight="1" x14ac:dyDescent="0.25">
      <c r="A11" s="122"/>
      <c r="B11" s="122"/>
      <c r="C11" s="122"/>
      <c r="D11" s="122"/>
      <c r="E11" s="122"/>
      <c r="F11" s="122"/>
      <c r="G11" s="122"/>
      <c r="H11" s="122"/>
      <c r="I11" s="122"/>
      <c r="J11" s="122"/>
      <c r="K11" s="122"/>
      <c r="L11" s="122"/>
      <c r="M11" s="122"/>
      <c r="N11" s="122"/>
      <c r="O11" s="122"/>
      <c r="P11" s="122"/>
      <c r="Q11" s="122"/>
      <c r="R11" s="122"/>
      <c r="S11" s="122"/>
      <c r="T11" s="122"/>
      <c r="U11" s="122"/>
      <c r="V11" s="122"/>
      <c r="W11" s="122"/>
      <c r="X11" s="122"/>
      <c r="Y11" s="122"/>
      <c r="Z11" s="122"/>
      <c r="AA11" s="122"/>
      <c r="AB11" s="122"/>
      <c r="AC11" s="122"/>
      <c r="AD11" s="122"/>
      <c r="AE11" s="122"/>
      <c r="AF11" s="122"/>
      <c r="AG11" s="122"/>
      <c r="AH11" s="122"/>
      <c r="AI11" s="122"/>
      <c r="AJ11" s="122"/>
      <c r="AK11" s="122"/>
      <c r="AL11" s="122"/>
      <c r="AM11" s="122"/>
      <c r="AN11" s="122"/>
      <c r="AO11" s="122"/>
      <c r="AP11" s="122"/>
      <c r="AQ11" s="122"/>
      <c r="AR11" s="122"/>
      <c r="AS11" s="122"/>
      <c r="AT11" s="122"/>
      <c r="AU11" s="122"/>
      <c r="AV11" s="122"/>
      <c r="AW11" s="122"/>
    </row>
    <row r="12" spans="1:49" ht="15.95" customHeight="1" x14ac:dyDescent="0.25">
      <c r="A12" s="246" t="s">
        <v>450</v>
      </c>
      <c r="B12" s="246"/>
      <c r="C12" s="246"/>
      <c r="D12" s="246"/>
      <c r="E12" s="246"/>
      <c r="F12" s="246"/>
      <c r="G12" s="246"/>
      <c r="H12" s="246"/>
      <c r="I12" s="246"/>
      <c r="J12" s="246"/>
      <c r="K12" s="246"/>
      <c r="L12" s="122"/>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22"/>
      <c r="AR12" s="122"/>
      <c r="AS12" s="122"/>
      <c r="AT12" s="122"/>
      <c r="AU12" s="122"/>
      <c r="AV12" s="122"/>
      <c r="AW12" s="122"/>
    </row>
    <row r="13" spans="1:49" ht="15.95" customHeight="1" x14ac:dyDescent="0.25">
      <c r="A13" s="248" t="s">
        <v>643</v>
      </c>
      <c r="B13" s="248"/>
      <c r="C13" s="248"/>
      <c r="D13" s="248"/>
      <c r="E13" s="248"/>
      <c r="F13" s="248"/>
      <c r="G13" s="248"/>
      <c r="H13" s="248"/>
      <c r="I13" s="248"/>
      <c r="J13" s="248"/>
      <c r="K13" s="248"/>
      <c r="L13" s="122"/>
      <c r="M13" s="122"/>
      <c r="N13" s="122"/>
      <c r="O13" s="122"/>
      <c r="P13" s="122"/>
      <c r="Q13" s="122"/>
      <c r="R13" s="122"/>
      <c r="S13" s="122"/>
      <c r="T13" s="122"/>
      <c r="U13" s="122"/>
      <c r="V13" s="122"/>
      <c r="W13" s="122"/>
      <c r="X13" s="122"/>
      <c r="Y13" s="122"/>
      <c r="Z13" s="122"/>
      <c r="AA13" s="122"/>
      <c r="AB13" s="122"/>
      <c r="AC13" s="122"/>
      <c r="AD13" s="122"/>
      <c r="AE13" s="122"/>
      <c r="AF13" s="122"/>
      <c r="AG13" s="122"/>
      <c r="AH13" s="122"/>
      <c r="AI13" s="122"/>
      <c r="AJ13" s="122"/>
      <c r="AK13" s="122"/>
      <c r="AL13" s="122"/>
      <c r="AM13" s="122"/>
      <c r="AN13" s="122"/>
      <c r="AO13" s="122"/>
      <c r="AP13" s="122"/>
      <c r="AQ13" s="122"/>
      <c r="AR13" s="122"/>
      <c r="AS13" s="122"/>
      <c r="AT13" s="122"/>
      <c r="AU13" s="122"/>
      <c r="AV13" s="122"/>
      <c r="AW13" s="122"/>
    </row>
    <row r="14" spans="1:49" ht="15.95" customHeight="1" x14ac:dyDescent="0.25">
      <c r="A14" s="122"/>
      <c r="B14" s="122"/>
      <c r="C14" s="122"/>
      <c r="D14" s="122"/>
      <c r="E14" s="122"/>
      <c r="F14" s="122"/>
      <c r="G14" s="122"/>
      <c r="H14" s="122"/>
      <c r="I14" s="122"/>
      <c r="J14" s="122"/>
      <c r="K14" s="122"/>
      <c r="L14" s="122"/>
      <c r="M14" s="122"/>
      <c r="N14" s="122"/>
      <c r="O14" s="122"/>
      <c r="P14" s="122"/>
      <c r="Q14" s="122"/>
      <c r="R14" s="122"/>
      <c r="S14" s="122"/>
      <c r="T14" s="122"/>
      <c r="U14" s="122"/>
      <c r="V14" s="122"/>
      <c r="W14" s="122"/>
      <c r="X14" s="122"/>
      <c r="Y14" s="122"/>
      <c r="Z14" s="122"/>
      <c r="AA14" s="122"/>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row>
    <row r="15" spans="1:49" ht="15.95" customHeight="1" x14ac:dyDescent="0.25">
      <c r="A15" s="249" t="s">
        <v>470</v>
      </c>
      <c r="B15" s="249"/>
      <c r="C15" s="249"/>
      <c r="D15" s="249"/>
      <c r="E15" s="249"/>
      <c r="F15" s="249"/>
      <c r="G15" s="249"/>
      <c r="H15" s="249"/>
      <c r="I15" s="249"/>
      <c r="J15" s="249"/>
      <c r="K15" s="249"/>
      <c r="L15" s="122"/>
      <c r="M15" s="122"/>
      <c r="N15" s="122"/>
      <c r="O15" s="122"/>
      <c r="P15" s="122"/>
      <c r="Q15" s="122"/>
      <c r="R15" s="122"/>
      <c r="S15" s="122"/>
      <c r="T15" s="122"/>
      <c r="U15" s="122"/>
      <c r="V15" s="122"/>
      <c r="W15" s="122"/>
      <c r="X15" s="122"/>
      <c r="Y15" s="122"/>
      <c r="Z15" s="122"/>
      <c r="AA15" s="122"/>
      <c r="AB15" s="122"/>
      <c r="AC15" s="122"/>
      <c r="AD15" s="122"/>
      <c r="AE15" s="122"/>
      <c r="AF15" s="122"/>
      <c r="AG15" s="122"/>
      <c r="AH15" s="122"/>
      <c r="AI15" s="122"/>
      <c r="AJ15" s="122"/>
      <c r="AK15" s="122"/>
      <c r="AL15" s="122"/>
      <c r="AM15" s="122"/>
      <c r="AN15" s="122"/>
      <c r="AO15" s="122"/>
      <c r="AP15" s="122"/>
      <c r="AQ15" s="122"/>
      <c r="AR15" s="122"/>
      <c r="AS15" s="122"/>
      <c r="AT15" s="122"/>
      <c r="AU15" s="122"/>
      <c r="AV15" s="122"/>
      <c r="AW15" s="122"/>
    </row>
    <row r="16" spans="1:49" ht="15.95" customHeight="1" x14ac:dyDescent="0.25">
      <c r="A16" s="248" t="s">
        <v>644</v>
      </c>
      <c r="B16" s="248"/>
      <c r="C16" s="248"/>
      <c r="D16" s="248"/>
      <c r="E16" s="248"/>
      <c r="F16" s="248"/>
      <c r="G16" s="248"/>
      <c r="H16" s="248"/>
      <c r="I16" s="248"/>
      <c r="J16" s="248"/>
      <c r="K16" s="248"/>
      <c r="L16" s="122"/>
      <c r="M16" s="122"/>
      <c r="N16" s="122"/>
      <c r="O16" s="122"/>
      <c r="P16" s="122"/>
      <c r="Q16" s="122"/>
      <c r="R16" s="122"/>
      <c r="S16" s="122"/>
      <c r="T16" s="122"/>
      <c r="U16" s="122"/>
      <c r="V16" s="122"/>
      <c r="W16" s="122"/>
      <c r="X16" s="122"/>
      <c r="Y16" s="122"/>
      <c r="Z16" s="122"/>
      <c r="AA16" s="122"/>
      <c r="AB16" s="122"/>
      <c r="AC16" s="122"/>
      <c r="AD16" s="122"/>
      <c r="AE16" s="122"/>
      <c r="AF16" s="122"/>
      <c r="AG16" s="122"/>
      <c r="AH16" s="122"/>
      <c r="AI16" s="122"/>
      <c r="AJ16" s="122"/>
      <c r="AK16" s="122"/>
      <c r="AL16" s="122"/>
      <c r="AM16" s="122"/>
      <c r="AN16" s="122"/>
      <c r="AO16" s="122"/>
      <c r="AP16" s="122"/>
      <c r="AQ16" s="122"/>
      <c r="AR16" s="122"/>
      <c r="AS16" s="122"/>
      <c r="AT16" s="122"/>
      <c r="AU16" s="122"/>
      <c r="AV16" s="122"/>
      <c r="AW16" s="122"/>
    </row>
    <row r="17" spans="1:49" ht="15.95" customHeight="1" x14ac:dyDescent="0.25">
      <c r="A17" s="122"/>
      <c r="B17" s="122"/>
      <c r="C17" s="122"/>
      <c r="D17" s="122"/>
      <c r="E17" s="122"/>
      <c r="F17" s="122"/>
      <c r="G17" s="122"/>
      <c r="H17" s="122"/>
      <c r="I17" s="122"/>
      <c r="J17" s="122"/>
      <c r="K17" s="122"/>
      <c r="L17" s="122"/>
      <c r="M17" s="122"/>
      <c r="N17" s="122"/>
      <c r="O17" s="122"/>
      <c r="P17" s="122"/>
      <c r="Q17" s="122"/>
      <c r="R17" s="122"/>
      <c r="S17" s="122"/>
      <c r="T17" s="122"/>
      <c r="U17" s="122"/>
      <c r="V17" s="122"/>
      <c r="W17" s="122"/>
      <c r="X17" s="122"/>
      <c r="Y17" s="122"/>
      <c r="Z17" s="122"/>
      <c r="AA17" s="122"/>
      <c r="AB17" s="122"/>
      <c r="AC17" s="122"/>
      <c r="AD17" s="122"/>
      <c r="AE17" s="122"/>
      <c r="AF17" s="122"/>
      <c r="AG17" s="122"/>
      <c r="AH17" s="122"/>
      <c r="AI17" s="122"/>
      <c r="AJ17" s="122"/>
      <c r="AK17" s="122"/>
      <c r="AL17" s="122"/>
      <c r="AM17" s="122"/>
      <c r="AN17" s="122"/>
      <c r="AO17" s="122"/>
      <c r="AP17" s="122"/>
      <c r="AQ17" s="122"/>
      <c r="AR17" s="122"/>
      <c r="AS17" s="122"/>
      <c r="AT17" s="122"/>
      <c r="AU17" s="122"/>
      <c r="AV17" s="122"/>
      <c r="AW17" s="122"/>
    </row>
    <row r="18" spans="1:49" ht="18.95" customHeight="1" x14ac:dyDescent="0.3">
      <c r="A18" s="250" t="s">
        <v>273</v>
      </c>
      <c r="B18" s="250"/>
      <c r="C18" s="250"/>
      <c r="D18" s="250"/>
      <c r="E18" s="250"/>
      <c r="F18" s="250"/>
      <c r="G18" s="250"/>
      <c r="H18" s="250"/>
      <c r="I18" s="250"/>
      <c r="J18" s="250"/>
      <c r="K18" s="250"/>
      <c r="L18" s="122"/>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row>
    <row r="19" spans="1:49" ht="11.1" customHeight="1" x14ac:dyDescent="0.25">
      <c r="A19" s="122"/>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c r="Z19" s="122"/>
      <c r="AA19" s="122"/>
      <c r="AB19" s="122"/>
      <c r="AC19" s="122"/>
      <c r="AD19" s="122"/>
      <c r="AE19" s="122"/>
      <c r="AF19" s="122"/>
      <c r="AG19" s="122"/>
      <c r="AH19" s="122"/>
      <c r="AI19" s="122"/>
      <c r="AJ19" s="122"/>
      <c r="AK19" s="122"/>
      <c r="AL19" s="122"/>
      <c r="AM19" s="122"/>
      <c r="AN19" s="122"/>
      <c r="AO19" s="122"/>
      <c r="AP19" s="122"/>
      <c r="AQ19" s="122"/>
      <c r="AR19" s="122"/>
      <c r="AS19" s="122"/>
      <c r="AT19" s="122"/>
      <c r="AU19" s="122"/>
      <c r="AV19" s="122"/>
      <c r="AW19" s="122"/>
    </row>
    <row r="20" spans="1:49" ht="15" customHeight="1" x14ac:dyDescent="0.25">
      <c r="A20" s="183" t="s">
        <v>274</v>
      </c>
      <c r="B20" s="183" t="s">
        <v>275</v>
      </c>
      <c r="C20" s="183" t="s">
        <v>276</v>
      </c>
      <c r="D20" s="183"/>
      <c r="E20" s="183" t="s">
        <v>277</v>
      </c>
      <c r="F20" s="183"/>
      <c r="G20" s="183" t="s">
        <v>627</v>
      </c>
      <c r="H20" s="181" t="s">
        <v>472</v>
      </c>
      <c r="I20" s="181"/>
      <c r="J20" s="181"/>
      <c r="K20" s="181"/>
      <c r="L20" s="181" t="s">
        <v>473</v>
      </c>
      <c r="M20" s="181"/>
      <c r="N20" s="181"/>
      <c r="O20" s="181"/>
      <c r="P20" s="181" t="s">
        <v>474</v>
      </c>
      <c r="Q20" s="181"/>
      <c r="R20" s="181"/>
      <c r="S20" s="181"/>
      <c r="T20" s="181" t="s">
        <v>475</v>
      </c>
      <c r="U20" s="181"/>
      <c r="V20" s="181"/>
      <c r="W20" s="181"/>
      <c r="X20" s="181" t="s">
        <v>476</v>
      </c>
      <c r="Y20" s="181"/>
      <c r="Z20" s="181"/>
      <c r="AA20" s="181"/>
      <c r="AB20" s="181" t="s">
        <v>477</v>
      </c>
      <c r="AC20" s="181"/>
      <c r="AD20" s="181"/>
      <c r="AE20" s="181"/>
      <c r="AF20" s="181" t="s">
        <v>478</v>
      </c>
      <c r="AG20" s="181"/>
      <c r="AH20" s="181"/>
      <c r="AI20" s="181"/>
      <c r="AJ20" s="181" t="s">
        <v>479</v>
      </c>
      <c r="AK20" s="181"/>
      <c r="AL20" s="181"/>
      <c r="AM20" s="181"/>
      <c r="AN20" s="181" t="s">
        <v>480</v>
      </c>
      <c r="AO20" s="181"/>
      <c r="AP20" s="181"/>
      <c r="AQ20" s="181"/>
      <c r="AR20" s="181" t="s">
        <v>481</v>
      </c>
      <c r="AS20" s="181"/>
      <c r="AT20" s="181"/>
      <c r="AU20" s="181"/>
      <c r="AV20" s="183" t="s">
        <v>278</v>
      </c>
      <c r="AW20" s="183"/>
    </row>
    <row r="21" spans="1:49" ht="15" customHeight="1" x14ac:dyDescent="0.25">
      <c r="A21" s="184"/>
      <c r="B21" s="184"/>
      <c r="C21" s="186"/>
      <c r="D21" s="187"/>
      <c r="E21" s="186"/>
      <c r="F21" s="187"/>
      <c r="G21" s="184"/>
      <c r="H21" s="181" t="s">
        <v>211</v>
      </c>
      <c r="I21" s="181"/>
      <c r="J21" s="181" t="s">
        <v>628</v>
      </c>
      <c r="K21" s="181"/>
      <c r="L21" s="181" t="s">
        <v>211</v>
      </c>
      <c r="M21" s="181"/>
      <c r="N21" s="181" t="s">
        <v>628</v>
      </c>
      <c r="O21" s="181"/>
      <c r="P21" s="181" t="s">
        <v>211</v>
      </c>
      <c r="Q21" s="181"/>
      <c r="R21" s="181" t="s">
        <v>628</v>
      </c>
      <c r="S21" s="181"/>
      <c r="T21" s="181" t="s">
        <v>211</v>
      </c>
      <c r="U21" s="181"/>
      <c r="V21" s="181" t="s">
        <v>628</v>
      </c>
      <c r="W21" s="181"/>
      <c r="X21" s="181" t="s">
        <v>211</v>
      </c>
      <c r="Y21" s="181"/>
      <c r="Z21" s="181" t="s">
        <v>628</v>
      </c>
      <c r="AA21" s="181"/>
      <c r="AB21" s="181" t="s">
        <v>211</v>
      </c>
      <c r="AC21" s="181"/>
      <c r="AD21" s="181" t="s">
        <v>629</v>
      </c>
      <c r="AE21" s="181"/>
      <c r="AF21" s="181" t="s">
        <v>211</v>
      </c>
      <c r="AG21" s="181"/>
      <c r="AH21" s="181" t="s">
        <v>629</v>
      </c>
      <c r="AI21" s="181"/>
      <c r="AJ21" s="181" t="s">
        <v>211</v>
      </c>
      <c r="AK21" s="181"/>
      <c r="AL21" s="181" t="s">
        <v>629</v>
      </c>
      <c r="AM21" s="181"/>
      <c r="AN21" s="181" t="s">
        <v>211</v>
      </c>
      <c r="AO21" s="181"/>
      <c r="AP21" s="181" t="s">
        <v>629</v>
      </c>
      <c r="AQ21" s="181"/>
      <c r="AR21" s="181" t="s">
        <v>211</v>
      </c>
      <c r="AS21" s="181"/>
      <c r="AT21" s="181" t="s">
        <v>629</v>
      </c>
      <c r="AU21" s="181"/>
      <c r="AV21" s="186"/>
      <c r="AW21" s="187"/>
    </row>
    <row r="22" spans="1:49" ht="29.1" customHeight="1" x14ac:dyDescent="0.25">
      <c r="A22" s="185"/>
      <c r="B22" s="185"/>
      <c r="C22" s="129" t="s">
        <v>211</v>
      </c>
      <c r="D22" s="129" t="s">
        <v>280</v>
      </c>
      <c r="E22" s="129" t="s">
        <v>630</v>
      </c>
      <c r="F22" s="129" t="s">
        <v>645</v>
      </c>
      <c r="G22" s="185"/>
      <c r="H22" s="129" t="s">
        <v>281</v>
      </c>
      <c r="I22" s="129" t="s">
        <v>282</v>
      </c>
      <c r="J22" s="129" t="s">
        <v>281</v>
      </c>
      <c r="K22" s="129" t="s">
        <v>282</v>
      </c>
      <c r="L22" s="129" t="s">
        <v>281</v>
      </c>
      <c r="M22" s="129" t="s">
        <v>282</v>
      </c>
      <c r="N22" s="129" t="s">
        <v>281</v>
      </c>
      <c r="O22" s="129" t="s">
        <v>282</v>
      </c>
      <c r="P22" s="129" t="s">
        <v>281</v>
      </c>
      <c r="Q22" s="129" t="s">
        <v>282</v>
      </c>
      <c r="R22" s="129" t="s">
        <v>281</v>
      </c>
      <c r="S22" s="129" t="s">
        <v>282</v>
      </c>
      <c r="T22" s="129" t="s">
        <v>281</v>
      </c>
      <c r="U22" s="129" t="s">
        <v>282</v>
      </c>
      <c r="V22" s="129" t="s">
        <v>281</v>
      </c>
      <c r="W22" s="129" t="s">
        <v>282</v>
      </c>
      <c r="X22" s="129" t="s">
        <v>281</v>
      </c>
      <c r="Y22" s="129" t="s">
        <v>282</v>
      </c>
      <c r="Z22" s="129" t="s">
        <v>281</v>
      </c>
      <c r="AA22" s="129" t="s">
        <v>282</v>
      </c>
      <c r="AB22" s="129" t="s">
        <v>281</v>
      </c>
      <c r="AC22" s="129" t="s">
        <v>282</v>
      </c>
      <c r="AD22" s="129" t="s">
        <v>281</v>
      </c>
      <c r="AE22" s="129" t="s">
        <v>282</v>
      </c>
      <c r="AF22" s="129" t="s">
        <v>281</v>
      </c>
      <c r="AG22" s="129" t="s">
        <v>282</v>
      </c>
      <c r="AH22" s="129" t="s">
        <v>281</v>
      </c>
      <c r="AI22" s="129" t="s">
        <v>282</v>
      </c>
      <c r="AJ22" s="129" t="s">
        <v>281</v>
      </c>
      <c r="AK22" s="129" t="s">
        <v>282</v>
      </c>
      <c r="AL22" s="129" t="s">
        <v>281</v>
      </c>
      <c r="AM22" s="129" t="s">
        <v>282</v>
      </c>
      <c r="AN22" s="129" t="s">
        <v>281</v>
      </c>
      <c r="AO22" s="129" t="s">
        <v>282</v>
      </c>
      <c r="AP22" s="129" t="s">
        <v>281</v>
      </c>
      <c r="AQ22" s="129" t="s">
        <v>282</v>
      </c>
      <c r="AR22" s="129" t="s">
        <v>281</v>
      </c>
      <c r="AS22" s="129" t="s">
        <v>282</v>
      </c>
      <c r="AT22" s="129" t="s">
        <v>281</v>
      </c>
      <c r="AU22" s="129" t="s">
        <v>282</v>
      </c>
      <c r="AV22" s="129" t="s">
        <v>631</v>
      </c>
      <c r="AW22" s="129" t="s">
        <v>629</v>
      </c>
    </row>
    <row r="23" spans="1:49" ht="15" customHeight="1" x14ac:dyDescent="0.25">
      <c r="A23" s="251" t="s">
        <v>646</v>
      </c>
      <c r="B23" s="251" t="s">
        <v>647</v>
      </c>
      <c r="C23" s="251" t="s">
        <v>648</v>
      </c>
      <c r="D23" s="251" t="s">
        <v>649</v>
      </c>
      <c r="E23" s="251" t="s">
        <v>650</v>
      </c>
      <c r="F23" s="251" t="s">
        <v>651</v>
      </c>
      <c r="G23" s="251" t="s">
        <v>652</v>
      </c>
      <c r="H23" s="251" t="s">
        <v>653</v>
      </c>
      <c r="I23" s="251" t="s">
        <v>654</v>
      </c>
      <c r="J23" s="251" t="s">
        <v>655</v>
      </c>
      <c r="K23" s="251" t="s">
        <v>656</v>
      </c>
      <c r="L23" s="251" t="s">
        <v>657</v>
      </c>
      <c r="M23" s="251" t="s">
        <v>658</v>
      </c>
      <c r="N23" s="251" t="s">
        <v>659</v>
      </c>
      <c r="O23" s="251" t="s">
        <v>660</v>
      </c>
      <c r="P23" s="251" t="s">
        <v>661</v>
      </c>
      <c r="Q23" s="251" t="s">
        <v>662</v>
      </c>
      <c r="R23" s="251" t="s">
        <v>663</v>
      </c>
      <c r="S23" s="251" t="s">
        <v>664</v>
      </c>
      <c r="T23" s="251" t="s">
        <v>665</v>
      </c>
      <c r="U23" s="251" t="s">
        <v>666</v>
      </c>
      <c r="V23" s="251" t="s">
        <v>667</v>
      </c>
      <c r="W23" s="251" t="s">
        <v>668</v>
      </c>
      <c r="X23" s="251" t="s">
        <v>669</v>
      </c>
      <c r="Y23" s="251" t="s">
        <v>670</v>
      </c>
      <c r="Z23" s="251" t="s">
        <v>671</v>
      </c>
      <c r="AA23" s="251" t="s">
        <v>672</v>
      </c>
      <c r="AB23" s="251" t="s">
        <v>673</v>
      </c>
      <c r="AC23" s="251" t="s">
        <v>674</v>
      </c>
      <c r="AD23" s="251" t="s">
        <v>675</v>
      </c>
      <c r="AE23" s="251" t="s">
        <v>676</v>
      </c>
      <c r="AF23" s="251" t="s">
        <v>677</v>
      </c>
      <c r="AG23" s="251" t="s">
        <v>678</v>
      </c>
      <c r="AH23" s="251" t="s">
        <v>679</v>
      </c>
      <c r="AI23" s="251" t="s">
        <v>680</v>
      </c>
      <c r="AJ23" s="251" t="s">
        <v>681</v>
      </c>
      <c r="AK23" s="251" t="s">
        <v>682</v>
      </c>
      <c r="AL23" s="251" t="s">
        <v>683</v>
      </c>
      <c r="AM23" s="251" t="s">
        <v>684</v>
      </c>
      <c r="AN23" s="251" t="s">
        <v>685</v>
      </c>
      <c r="AO23" s="251" t="s">
        <v>686</v>
      </c>
      <c r="AP23" s="251" t="s">
        <v>687</v>
      </c>
      <c r="AQ23" s="251" t="s">
        <v>688</v>
      </c>
      <c r="AR23" s="251" t="s">
        <v>689</v>
      </c>
      <c r="AS23" s="251" t="s">
        <v>690</v>
      </c>
      <c r="AT23" s="251" t="s">
        <v>691</v>
      </c>
      <c r="AU23" s="251" t="s">
        <v>692</v>
      </c>
      <c r="AV23" s="251" t="s">
        <v>693</v>
      </c>
      <c r="AW23" s="251" t="s">
        <v>694</v>
      </c>
    </row>
    <row r="24" spans="1:49" ht="57.95" customHeight="1" x14ac:dyDescent="0.25">
      <c r="A24" s="119" t="s">
        <v>646</v>
      </c>
      <c r="B24" s="119" t="s">
        <v>283</v>
      </c>
      <c r="C24" s="120" t="s">
        <v>695</v>
      </c>
      <c r="D24" s="120" t="s">
        <v>695</v>
      </c>
      <c r="E24" s="120" t="s">
        <v>695</v>
      </c>
      <c r="F24" s="120" t="s">
        <v>696</v>
      </c>
      <c r="G24" s="120" t="s">
        <v>696</v>
      </c>
      <c r="H24" s="120" t="s">
        <v>696</v>
      </c>
      <c r="I24" s="120" t="s">
        <v>38</v>
      </c>
      <c r="J24" s="120" t="s">
        <v>696</v>
      </c>
      <c r="K24" s="120" t="s">
        <v>38</v>
      </c>
      <c r="L24" s="120" t="s">
        <v>696</v>
      </c>
      <c r="M24" s="120" t="s">
        <v>38</v>
      </c>
      <c r="N24" s="120" t="s">
        <v>696</v>
      </c>
      <c r="O24" s="120" t="s">
        <v>38</v>
      </c>
      <c r="P24" s="120" t="s">
        <v>697</v>
      </c>
      <c r="Q24" s="120" t="s">
        <v>649</v>
      </c>
      <c r="R24" s="120" t="s">
        <v>698</v>
      </c>
      <c r="S24" s="120" t="s">
        <v>649</v>
      </c>
      <c r="T24" s="120" t="s">
        <v>699</v>
      </c>
      <c r="U24" s="120" t="s">
        <v>649</v>
      </c>
      <c r="V24" s="120" t="s">
        <v>700</v>
      </c>
      <c r="W24" s="120" t="s">
        <v>649</v>
      </c>
      <c r="X24" s="120" t="s">
        <v>701</v>
      </c>
      <c r="Y24" s="120" t="s">
        <v>648</v>
      </c>
      <c r="Z24" s="120" t="s">
        <v>701</v>
      </c>
      <c r="AA24" s="120" t="s">
        <v>648</v>
      </c>
      <c r="AB24" s="120" t="s">
        <v>696</v>
      </c>
      <c r="AC24" s="120" t="s">
        <v>38</v>
      </c>
      <c r="AD24" s="120" t="s">
        <v>696</v>
      </c>
      <c r="AE24" s="120" t="s">
        <v>38</v>
      </c>
      <c r="AF24" s="120" t="s">
        <v>696</v>
      </c>
      <c r="AG24" s="120" t="s">
        <v>38</v>
      </c>
      <c r="AH24" s="120" t="s">
        <v>696</v>
      </c>
      <c r="AI24" s="120" t="s">
        <v>38</v>
      </c>
      <c r="AJ24" s="120" t="s">
        <v>696</v>
      </c>
      <c r="AK24" s="120" t="s">
        <v>38</v>
      </c>
      <c r="AL24" s="120" t="s">
        <v>696</v>
      </c>
      <c r="AM24" s="120" t="s">
        <v>38</v>
      </c>
      <c r="AN24" s="120" t="s">
        <v>696</v>
      </c>
      <c r="AO24" s="120" t="s">
        <v>38</v>
      </c>
      <c r="AP24" s="120" t="s">
        <v>696</v>
      </c>
      <c r="AQ24" s="120" t="s">
        <v>38</v>
      </c>
      <c r="AR24" s="120" t="s">
        <v>696</v>
      </c>
      <c r="AS24" s="120" t="s">
        <v>38</v>
      </c>
      <c r="AT24" s="120" t="s">
        <v>696</v>
      </c>
      <c r="AU24" s="120" t="s">
        <v>38</v>
      </c>
      <c r="AV24" s="120" t="s">
        <v>695</v>
      </c>
      <c r="AW24" s="120" t="s">
        <v>695</v>
      </c>
    </row>
    <row r="25" spans="1:49" ht="15" customHeight="1" x14ac:dyDescent="0.25">
      <c r="A25" s="121" t="s">
        <v>284</v>
      </c>
      <c r="B25" s="121" t="s">
        <v>285</v>
      </c>
      <c r="C25" s="129" t="s">
        <v>696</v>
      </c>
      <c r="D25" s="129" t="s">
        <v>696</v>
      </c>
      <c r="E25" s="129" t="s">
        <v>696</v>
      </c>
      <c r="F25" s="129" t="s">
        <v>696</v>
      </c>
      <c r="G25" s="129" t="s">
        <v>696</v>
      </c>
      <c r="H25" s="129" t="s">
        <v>696</v>
      </c>
      <c r="I25" s="129" t="s">
        <v>38</v>
      </c>
      <c r="J25" s="129" t="s">
        <v>696</v>
      </c>
      <c r="K25" s="129" t="s">
        <v>38</v>
      </c>
      <c r="L25" s="129" t="s">
        <v>696</v>
      </c>
      <c r="M25" s="129" t="s">
        <v>38</v>
      </c>
      <c r="N25" s="129" t="s">
        <v>696</v>
      </c>
      <c r="O25" s="129" t="s">
        <v>38</v>
      </c>
      <c r="P25" s="129" t="s">
        <v>696</v>
      </c>
      <c r="Q25" s="129" t="s">
        <v>38</v>
      </c>
      <c r="R25" s="129" t="s">
        <v>696</v>
      </c>
      <c r="S25" s="129" t="s">
        <v>38</v>
      </c>
      <c r="T25" s="129" t="s">
        <v>696</v>
      </c>
      <c r="U25" s="129" t="s">
        <v>38</v>
      </c>
      <c r="V25" s="129" t="s">
        <v>696</v>
      </c>
      <c r="W25" s="129" t="s">
        <v>38</v>
      </c>
      <c r="X25" s="129" t="s">
        <v>696</v>
      </c>
      <c r="Y25" s="129" t="s">
        <v>38</v>
      </c>
      <c r="Z25" s="129" t="s">
        <v>696</v>
      </c>
      <c r="AA25" s="129" t="s">
        <v>38</v>
      </c>
      <c r="AB25" s="129" t="s">
        <v>696</v>
      </c>
      <c r="AC25" s="129" t="s">
        <v>38</v>
      </c>
      <c r="AD25" s="129" t="s">
        <v>696</v>
      </c>
      <c r="AE25" s="129" t="s">
        <v>38</v>
      </c>
      <c r="AF25" s="129" t="s">
        <v>696</v>
      </c>
      <c r="AG25" s="129" t="s">
        <v>38</v>
      </c>
      <c r="AH25" s="129" t="s">
        <v>696</v>
      </c>
      <c r="AI25" s="129" t="s">
        <v>38</v>
      </c>
      <c r="AJ25" s="129" t="s">
        <v>696</v>
      </c>
      <c r="AK25" s="129" t="s">
        <v>38</v>
      </c>
      <c r="AL25" s="129" t="s">
        <v>696</v>
      </c>
      <c r="AM25" s="129" t="s">
        <v>38</v>
      </c>
      <c r="AN25" s="129" t="s">
        <v>696</v>
      </c>
      <c r="AO25" s="129" t="s">
        <v>38</v>
      </c>
      <c r="AP25" s="129" t="s">
        <v>696</v>
      </c>
      <c r="AQ25" s="129" t="s">
        <v>38</v>
      </c>
      <c r="AR25" s="129" t="s">
        <v>696</v>
      </c>
      <c r="AS25" s="129" t="s">
        <v>38</v>
      </c>
      <c r="AT25" s="129" t="s">
        <v>696</v>
      </c>
      <c r="AU25" s="129" t="s">
        <v>38</v>
      </c>
      <c r="AV25" s="129" t="s">
        <v>696</v>
      </c>
      <c r="AW25" s="129" t="s">
        <v>696</v>
      </c>
    </row>
    <row r="26" spans="1:49" ht="29.1" customHeight="1" x14ac:dyDescent="0.25">
      <c r="A26" s="121" t="s">
        <v>286</v>
      </c>
      <c r="B26" s="121" t="s">
        <v>287</v>
      </c>
      <c r="C26" s="129" t="s">
        <v>696</v>
      </c>
      <c r="D26" s="129" t="s">
        <v>696</v>
      </c>
      <c r="E26" s="129" t="s">
        <v>696</v>
      </c>
      <c r="F26" s="129" t="s">
        <v>696</v>
      </c>
      <c r="G26" s="129" t="s">
        <v>696</v>
      </c>
      <c r="H26" s="129" t="s">
        <v>696</v>
      </c>
      <c r="I26" s="129" t="s">
        <v>38</v>
      </c>
      <c r="J26" s="129" t="s">
        <v>696</v>
      </c>
      <c r="K26" s="129" t="s">
        <v>38</v>
      </c>
      <c r="L26" s="129" t="s">
        <v>696</v>
      </c>
      <c r="M26" s="129" t="s">
        <v>38</v>
      </c>
      <c r="N26" s="129" t="s">
        <v>696</v>
      </c>
      <c r="O26" s="129" t="s">
        <v>38</v>
      </c>
      <c r="P26" s="129" t="s">
        <v>696</v>
      </c>
      <c r="Q26" s="129" t="s">
        <v>38</v>
      </c>
      <c r="R26" s="129" t="s">
        <v>696</v>
      </c>
      <c r="S26" s="129" t="s">
        <v>38</v>
      </c>
      <c r="T26" s="129" t="s">
        <v>696</v>
      </c>
      <c r="U26" s="129" t="s">
        <v>38</v>
      </c>
      <c r="V26" s="129" t="s">
        <v>696</v>
      </c>
      <c r="W26" s="129" t="s">
        <v>38</v>
      </c>
      <c r="X26" s="129" t="s">
        <v>696</v>
      </c>
      <c r="Y26" s="129" t="s">
        <v>38</v>
      </c>
      <c r="Z26" s="129" t="s">
        <v>696</v>
      </c>
      <c r="AA26" s="129" t="s">
        <v>38</v>
      </c>
      <c r="AB26" s="129" t="s">
        <v>696</v>
      </c>
      <c r="AC26" s="129" t="s">
        <v>38</v>
      </c>
      <c r="AD26" s="129" t="s">
        <v>696</v>
      </c>
      <c r="AE26" s="129" t="s">
        <v>38</v>
      </c>
      <c r="AF26" s="129" t="s">
        <v>696</v>
      </c>
      <c r="AG26" s="129" t="s">
        <v>38</v>
      </c>
      <c r="AH26" s="129" t="s">
        <v>696</v>
      </c>
      <c r="AI26" s="129" t="s">
        <v>38</v>
      </c>
      <c r="AJ26" s="129" t="s">
        <v>696</v>
      </c>
      <c r="AK26" s="129" t="s">
        <v>38</v>
      </c>
      <c r="AL26" s="129" t="s">
        <v>696</v>
      </c>
      <c r="AM26" s="129" t="s">
        <v>38</v>
      </c>
      <c r="AN26" s="129" t="s">
        <v>696</v>
      </c>
      <c r="AO26" s="129" t="s">
        <v>38</v>
      </c>
      <c r="AP26" s="129" t="s">
        <v>696</v>
      </c>
      <c r="AQ26" s="129" t="s">
        <v>38</v>
      </c>
      <c r="AR26" s="129" t="s">
        <v>696</v>
      </c>
      <c r="AS26" s="129" t="s">
        <v>38</v>
      </c>
      <c r="AT26" s="129" t="s">
        <v>696</v>
      </c>
      <c r="AU26" s="129" t="s">
        <v>38</v>
      </c>
      <c r="AV26" s="129" t="s">
        <v>696</v>
      </c>
      <c r="AW26" s="129" t="s">
        <v>696</v>
      </c>
    </row>
    <row r="27" spans="1:49" ht="44.1" customHeight="1" x14ac:dyDescent="0.25">
      <c r="A27" s="121" t="s">
        <v>288</v>
      </c>
      <c r="B27" s="121" t="s">
        <v>289</v>
      </c>
      <c r="C27" s="129" t="s">
        <v>695</v>
      </c>
      <c r="D27" s="129" t="s">
        <v>695</v>
      </c>
      <c r="E27" s="129" t="s">
        <v>695</v>
      </c>
      <c r="F27" s="129" t="s">
        <v>696</v>
      </c>
      <c r="G27" s="129" t="s">
        <v>696</v>
      </c>
      <c r="H27" s="129" t="s">
        <v>696</v>
      </c>
      <c r="I27" s="129" t="s">
        <v>38</v>
      </c>
      <c r="J27" s="129" t="s">
        <v>696</v>
      </c>
      <c r="K27" s="129" t="s">
        <v>38</v>
      </c>
      <c r="L27" s="129" t="s">
        <v>696</v>
      </c>
      <c r="M27" s="129" t="s">
        <v>38</v>
      </c>
      <c r="N27" s="129" t="s">
        <v>696</v>
      </c>
      <c r="O27" s="129" t="s">
        <v>38</v>
      </c>
      <c r="P27" s="129" t="s">
        <v>697</v>
      </c>
      <c r="Q27" s="129" t="s">
        <v>649</v>
      </c>
      <c r="R27" s="129" t="s">
        <v>698</v>
      </c>
      <c r="S27" s="129" t="s">
        <v>649</v>
      </c>
      <c r="T27" s="129" t="s">
        <v>699</v>
      </c>
      <c r="U27" s="129" t="s">
        <v>649</v>
      </c>
      <c r="V27" s="129" t="s">
        <v>700</v>
      </c>
      <c r="W27" s="129" t="s">
        <v>649</v>
      </c>
      <c r="X27" s="129" t="s">
        <v>701</v>
      </c>
      <c r="Y27" s="129" t="s">
        <v>648</v>
      </c>
      <c r="Z27" s="129" t="s">
        <v>701</v>
      </c>
      <c r="AA27" s="129" t="s">
        <v>648</v>
      </c>
      <c r="AB27" s="129" t="s">
        <v>696</v>
      </c>
      <c r="AC27" s="129" t="s">
        <v>38</v>
      </c>
      <c r="AD27" s="129" t="s">
        <v>696</v>
      </c>
      <c r="AE27" s="129" t="s">
        <v>38</v>
      </c>
      <c r="AF27" s="129" t="s">
        <v>696</v>
      </c>
      <c r="AG27" s="129" t="s">
        <v>38</v>
      </c>
      <c r="AH27" s="129" t="s">
        <v>696</v>
      </c>
      <c r="AI27" s="129" t="s">
        <v>38</v>
      </c>
      <c r="AJ27" s="129" t="s">
        <v>696</v>
      </c>
      <c r="AK27" s="129" t="s">
        <v>38</v>
      </c>
      <c r="AL27" s="129" t="s">
        <v>696</v>
      </c>
      <c r="AM27" s="129" t="s">
        <v>38</v>
      </c>
      <c r="AN27" s="129" t="s">
        <v>696</v>
      </c>
      <c r="AO27" s="129" t="s">
        <v>38</v>
      </c>
      <c r="AP27" s="129" t="s">
        <v>696</v>
      </c>
      <c r="AQ27" s="129" t="s">
        <v>38</v>
      </c>
      <c r="AR27" s="129" t="s">
        <v>696</v>
      </c>
      <c r="AS27" s="129" t="s">
        <v>38</v>
      </c>
      <c r="AT27" s="129" t="s">
        <v>696</v>
      </c>
      <c r="AU27" s="129" t="s">
        <v>38</v>
      </c>
      <c r="AV27" s="129" t="s">
        <v>695</v>
      </c>
      <c r="AW27" s="129" t="s">
        <v>695</v>
      </c>
    </row>
    <row r="28" spans="1:49" ht="15" customHeight="1" x14ac:dyDescent="0.25">
      <c r="A28" s="121" t="s">
        <v>290</v>
      </c>
      <c r="B28" s="121" t="s">
        <v>632</v>
      </c>
      <c r="C28" s="129" t="s">
        <v>696</v>
      </c>
      <c r="D28" s="129" t="s">
        <v>696</v>
      </c>
      <c r="E28" s="129" t="s">
        <v>696</v>
      </c>
      <c r="F28" s="129" t="s">
        <v>696</v>
      </c>
      <c r="G28" s="129" t="s">
        <v>696</v>
      </c>
      <c r="H28" s="129" t="s">
        <v>696</v>
      </c>
      <c r="I28" s="129" t="s">
        <v>38</v>
      </c>
      <c r="J28" s="129" t="s">
        <v>696</v>
      </c>
      <c r="K28" s="129" t="s">
        <v>38</v>
      </c>
      <c r="L28" s="129" t="s">
        <v>696</v>
      </c>
      <c r="M28" s="129" t="s">
        <v>38</v>
      </c>
      <c r="N28" s="129" t="s">
        <v>696</v>
      </c>
      <c r="O28" s="129" t="s">
        <v>38</v>
      </c>
      <c r="P28" s="129" t="s">
        <v>696</v>
      </c>
      <c r="Q28" s="129" t="s">
        <v>38</v>
      </c>
      <c r="R28" s="129" t="s">
        <v>696</v>
      </c>
      <c r="S28" s="129" t="s">
        <v>38</v>
      </c>
      <c r="T28" s="129" t="s">
        <v>696</v>
      </c>
      <c r="U28" s="129" t="s">
        <v>38</v>
      </c>
      <c r="V28" s="129" t="s">
        <v>696</v>
      </c>
      <c r="W28" s="129" t="s">
        <v>38</v>
      </c>
      <c r="X28" s="129" t="s">
        <v>696</v>
      </c>
      <c r="Y28" s="129" t="s">
        <v>38</v>
      </c>
      <c r="Z28" s="129" t="s">
        <v>696</v>
      </c>
      <c r="AA28" s="129" t="s">
        <v>38</v>
      </c>
      <c r="AB28" s="129" t="s">
        <v>696</v>
      </c>
      <c r="AC28" s="129" t="s">
        <v>38</v>
      </c>
      <c r="AD28" s="129" t="s">
        <v>696</v>
      </c>
      <c r="AE28" s="129" t="s">
        <v>38</v>
      </c>
      <c r="AF28" s="129" t="s">
        <v>696</v>
      </c>
      <c r="AG28" s="129" t="s">
        <v>38</v>
      </c>
      <c r="AH28" s="129" t="s">
        <v>696</v>
      </c>
      <c r="AI28" s="129" t="s">
        <v>38</v>
      </c>
      <c r="AJ28" s="129" t="s">
        <v>696</v>
      </c>
      <c r="AK28" s="129" t="s">
        <v>38</v>
      </c>
      <c r="AL28" s="129" t="s">
        <v>696</v>
      </c>
      <c r="AM28" s="129" t="s">
        <v>38</v>
      </c>
      <c r="AN28" s="129" t="s">
        <v>696</v>
      </c>
      <c r="AO28" s="129" t="s">
        <v>38</v>
      </c>
      <c r="AP28" s="129" t="s">
        <v>696</v>
      </c>
      <c r="AQ28" s="129" t="s">
        <v>38</v>
      </c>
      <c r="AR28" s="129" t="s">
        <v>696</v>
      </c>
      <c r="AS28" s="129" t="s">
        <v>38</v>
      </c>
      <c r="AT28" s="129" t="s">
        <v>696</v>
      </c>
      <c r="AU28" s="129" t="s">
        <v>38</v>
      </c>
      <c r="AV28" s="129" t="s">
        <v>696</v>
      </c>
      <c r="AW28" s="129" t="s">
        <v>696</v>
      </c>
    </row>
    <row r="29" spans="1:49" ht="15" customHeight="1" x14ac:dyDescent="0.25">
      <c r="A29" s="121" t="s">
        <v>291</v>
      </c>
      <c r="B29" s="121" t="s">
        <v>292</v>
      </c>
      <c r="C29" s="129" t="s">
        <v>696</v>
      </c>
      <c r="D29" s="129" t="s">
        <v>696</v>
      </c>
      <c r="E29" s="129" t="s">
        <v>696</v>
      </c>
      <c r="F29" s="129" t="s">
        <v>696</v>
      </c>
      <c r="G29" s="129" t="s">
        <v>696</v>
      </c>
      <c r="H29" s="129" t="s">
        <v>696</v>
      </c>
      <c r="I29" s="129" t="s">
        <v>38</v>
      </c>
      <c r="J29" s="129" t="s">
        <v>696</v>
      </c>
      <c r="K29" s="129" t="s">
        <v>38</v>
      </c>
      <c r="L29" s="129" t="s">
        <v>696</v>
      </c>
      <c r="M29" s="129" t="s">
        <v>38</v>
      </c>
      <c r="N29" s="129" t="s">
        <v>696</v>
      </c>
      <c r="O29" s="129" t="s">
        <v>38</v>
      </c>
      <c r="P29" s="129" t="s">
        <v>696</v>
      </c>
      <c r="Q29" s="129" t="s">
        <v>38</v>
      </c>
      <c r="R29" s="129" t="s">
        <v>696</v>
      </c>
      <c r="S29" s="129" t="s">
        <v>38</v>
      </c>
      <c r="T29" s="129" t="s">
        <v>696</v>
      </c>
      <c r="U29" s="129" t="s">
        <v>38</v>
      </c>
      <c r="V29" s="129" t="s">
        <v>696</v>
      </c>
      <c r="W29" s="129" t="s">
        <v>38</v>
      </c>
      <c r="X29" s="129" t="s">
        <v>696</v>
      </c>
      <c r="Y29" s="129" t="s">
        <v>38</v>
      </c>
      <c r="Z29" s="129" t="s">
        <v>696</v>
      </c>
      <c r="AA29" s="129" t="s">
        <v>38</v>
      </c>
      <c r="AB29" s="129" t="s">
        <v>696</v>
      </c>
      <c r="AC29" s="129" t="s">
        <v>38</v>
      </c>
      <c r="AD29" s="129" t="s">
        <v>696</v>
      </c>
      <c r="AE29" s="129" t="s">
        <v>38</v>
      </c>
      <c r="AF29" s="129" t="s">
        <v>696</v>
      </c>
      <c r="AG29" s="129" t="s">
        <v>38</v>
      </c>
      <c r="AH29" s="129" t="s">
        <v>696</v>
      </c>
      <c r="AI29" s="129" t="s">
        <v>38</v>
      </c>
      <c r="AJ29" s="129" t="s">
        <v>696</v>
      </c>
      <c r="AK29" s="129" t="s">
        <v>38</v>
      </c>
      <c r="AL29" s="129" t="s">
        <v>696</v>
      </c>
      <c r="AM29" s="129" t="s">
        <v>38</v>
      </c>
      <c r="AN29" s="129" t="s">
        <v>696</v>
      </c>
      <c r="AO29" s="129" t="s">
        <v>38</v>
      </c>
      <c r="AP29" s="129" t="s">
        <v>696</v>
      </c>
      <c r="AQ29" s="129" t="s">
        <v>38</v>
      </c>
      <c r="AR29" s="129" t="s">
        <v>696</v>
      </c>
      <c r="AS29" s="129" t="s">
        <v>38</v>
      </c>
      <c r="AT29" s="129" t="s">
        <v>696</v>
      </c>
      <c r="AU29" s="129" t="s">
        <v>38</v>
      </c>
      <c r="AV29" s="129" t="s">
        <v>696</v>
      </c>
      <c r="AW29" s="129" t="s">
        <v>696</v>
      </c>
    </row>
    <row r="30" spans="1:49" ht="57.95" customHeight="1" x14ac:dyDescent="0.25">
      <c r="A30" s="119" t="s">
        <v>647</v>
      </c>
      <c r="B30" s="119" t="s">
        <v>293</v>
      </c>
      <c r="C30" s="120" t="s">
        <v>702</v>
      </c>
      <c r="D30" s="120" t="s">
        <v>702</v>
      </c>
      <c r="E30" s="120" t="s">
        <v>702</v>
      </c>
      <c r="F30" s="120" t="s">
        <v>696</v>
      </c>
      <c r="G30" s="120" t="s">
        <v>696</v>
      </c>
      <c r="H30" s="120" t="s">
        <v>696</v>
      </c>
      <c r="I30" s="120" t="s">
        <v>38</v>
      </c>
      <c r="J30" s="120" t="s">
        <v>696</v>
      </c>
      <c r="K30" s="120" t="s">
        <v>38</v>
      </c>
      <c r="L30" s="120" t="s">
        <v>696</v>
      </c>
      <c r="M30" s="120" t="s">
        <v>38</v>
      </c>
      <c r="N30" s="120" t="s">
        <v>696</v>
      </c>
      <c r="O30" s="120" t="s">
        <v>38</v>
      </c>
      <c r="P30" s="120" t="s">
        <v>703</v>
      </c>
      <c r="Q30" s="120" t="s">
        <v>648</v>
      </c>
      <c r="R30" s="120" t="s">
        <v>704</v>
      </c>
      <c r="S30" s="120" t="s">
        <v>649</v>
      </c>
      <c r="T30" s="120" t="s">
        <v>705</v>
      </c>
      <c r="U30" s="120" t="s">
        <v>649</v>
      </c>
      <c r="V30" s="120" t="s">
        <v>706</v>
      </c>
      <c r="W30" s="120" t="s">
        <v>649</v>
      </c>
      <c r="X30" s="120" t="s">
        <v>707</v>
      </c>
      <c r="Y30" s="120" t="s">
        <v>647</v>
      </c>
      <c r="Z30" s="120" t="s">
        <v>707</v>
      </c>
      <c r="AA30" s="120" t="s">
        <v>647</v>
      </c>
      <c r="AB30" s="120" t="s">
        <v>696</v>
      </c>
      <c r="AC30" s="120" t="s">
        <v>38</v>
      </c>
      <c r="AD30" s="120" t="s">
        <v>696</v>
      </c>
      <c r="AE30" s="120" t="s">
        <v>38</v>
      </c>
      <c r="AF30" s="120" t="s">
        <v>696</v>
      </c>
      <c r="AG30" s="120" t="s">
        <v>38</v>
      </c>
      <c r="AH30" s="120" t="s">
        <v>696</v>
      </c>
      <c r="AI30" s="120" t="s">
        <v>38</v>
      </c>
      <c r="AJ30" s="120" t="s">
        <v>696</v>
      </c>
      <c r="AK30" s="120" t="s">
        <v>38</v>
      </c>
      <c r="AL30" s="120" t="s">
        <v>696</v>
      </c>
      <c r="AM30" s="120" t="s">
        <v>38</v>
      </c>
      <c r="AN30" s="120" t="s">
        <v>696</v>
      </c>
      <c r="AO30" s="120" t="s">
        <v>38</v>
      </c>
      <c r="AP30" s="120" t="s">
        <v>696</v>
      </c>
      <c r="AQ30" s="120" t="s">
        <v>38</v>
      </c>
      <c r="AR30" s="120" t="s">
        <v>696</v>
      </c>
      <c r="AS30" s="120" t="s">
        <v>38</v>
      </c>
      <c r="AT30" s="120" t="s">
        <v>696</v>
      </c>
      <c r="AU30" s="120" t="s">
        <v>38</v>
      </c>
      <c r="AV30" s="120" t="s">
        <v>702</v>
      </c>
      <c r="AW30" s="120" t="s">
        <v>702</v>
      </c>
    </row>
    <row r="31" spans="1:49" ht="15" customHeight="1" x14ac:dyDescent="0.25">
      <c r="A31" s="121" t="s">
        <v>294</v>
      </c>
      <c r="B31" s="121" t="s">
        <v>295</v>
      </c>
      <c r="C31" s="129" t="s">
        <v>708</v>
      </c>
      <c r="D31" s="129" t="s">
        <v>708</v>
      </c>
      <c r="E31" s="129" t="s">
        <v>708</v>
      </c>
      <c r="F31" s="129" t="s">
        <v>696</v>
      </c>
      <c r="G31" s="129" t="s">
        <v>696</v>
      </c>
      <c r="H31" s="129" t="s">
        <v>696</v>
      </c>
      <c r="I31" s="129" t="s">
        <v>38</v>
      </c>
      <c r="J31" s="129" t="s">
        <v>696</v>
      </c>
      <c r="K31" s="129" t="s">
        <v>38</v>
      </c>
      <c r="L31" s="129" t="s">
        <v>696</v>
      </c>
      <c r="M31" s="129" t="s">
        <v>38</v>
      </c>
      <c r="N31" s="129" t="s">
        <v>696</v>
      </c>
      <c r="O31" s="129" t="s">
        <v>38</v>
      </c>
      <c r="P31" s="129" t="s">
        <v>709</v>
      </c>
      <c r="Q31" s="129" t="s">
        <v>648</v>
      </c>
      <c r="R31" s="129" t="s">
        <v>708</v>
      </c>
      <c r="S31" s="129" t="s">
        <v>649</v>
      </c>
      <c r="T31" s="129" t="s">
        <v>696</v>
      </c>
      <c r="U31" s="129" t="s">
        <v>38</v>
      </c>
      <c r="V31" s="129" t="s">
        <v>696</v>
      </c>
      <c r="W31" s="129" t="s">
        <v>38</v>
      </c>
      <c r="X31" s="129" t="s">
        <v>696</v>
      </c>
      <c r="Y31" s="129" t="s">
        <v>38</v>
      </c>
      <c r="Z31" s="129" t="s">
        <v>696</v>
      </c>
      <c r="AA31" s="129" t="s">
        <v>38</v>
      </c>
      <c r="AB31" s="129" t="s">
        <v>696</v>
      </c>
      <c r="AC31" s="129" t="s">
        <v>38</v>
      </c>
      <c r="AD31" s="129" t="s">
        <v>696</v>
      </c>
      <c r="AE31" s="129" t="s">
        <v>38</v>
      </c>
      <c r="AF31" s="129" t="s">
        <v>696</v>
      </c>
      <c r="AG31" s="129" t="s">
        <v>38</v>
      </c>
      <c r="AH31" s="129" t="s">
        <v>696</v>
      </c>
      <c r="AI31" s="129" t="s">
        <v>38</v>
      </c>
      <c r="AJ31" s="129" t="s">
        <v>696</v>
      </c>
      <c r="AK31" s="129" t="s">
        <v>38</v>
      </c>
      <c r="AL31" s="129" t="s">
        <v>696</v>
      </c>
      <c r="AM31" s="129" t="s">
        <v>38</v>
      </c>
      <c r="AN31" s="129" t="s">
        <v>696</v>
      </c>
      <c r="AO31" s="129" t="s">
        <v>38</v>
      </c>
      <c r="AP31" s="129" t="s">
        <v>696</v>
      </c>
      <c r="AQ31" s="129" t="s">
        <v>38</v>
      </c>
      <c r="AR31" s="129" t="s">
        <v>696</v>
      </c>
      <c r="AS31" s="129" t="s">
        <v>38</v>
      </c>
      <c r="AT31" s="129" t="s">
        <v>696</v>
      </c>
      <c r="AU31" s="129" t="s">
        <v>38</v>
      </c>
      <c r="AV31" s="129" t="s">
        <v>708</v>
      </c>
      <c r="AW31" s="129" t="s">
        <v>708</v>
      </c>
    </row>
    <row r="32" spans="1:49" ht="29.1" customHeight="1" x14ac:dyDescent="0.25">
      <c r="A32" s="121" t="s">
        <v>296</v>
      </c>
      <c r="B32" s="121" t="s">
        <v>297</v>
      </c>
      <c r="C32" s="129" t="s">
        <v>710</v>
      </c>
      <c r="D32" s="129" t="s">
        <v>710</v>
      </c>
      <c r="E32" s="129" t="s">
        <v>710</v>
      </c>
      <c r="F32" s="129" t="s">
        <v>696</v>
      </c>
      <c r="G32" s="129" t="s">
        <v>696</v>
      </c>
      <c r="H32" s="129" t="s">
        <v>696</v>
      </c>
      <c r="I32" s="129" t="s">
        <v>38</v>
      </c>
      <c r="J32" s="129" t="s">
        <v>696</v>
      </c>
      <c r="K32" s="129" t="s">
        <v>38</v>
      </c>
      <c r="L32" s="129" t="s">
        <v>696</v>
      </c>
      <c r="M32" s="129" t="s">
        <v>38</v>
      </c>
      <c r="N32" s="129" t="s">
        <v>696</v>
      </c>
      <c r="O32" s="129" t="s">
        <v>38</v>
      </c>
      <c r="P32" s="129" t="s">
        <v>696</v>
      </c>
      <c r="Q32" s="129" t="s">
        <v>38</v>
      </c>
      <c r="R32" s="129" t="s">
        <v>696</v>
      </c>
      <c r="S32" s="129" t="s">
        <v>38</v>
      </c>
      <c r="T32" s="129" t="s">
        <v>711</v>
      </c>
      <c r="U32" s="129" t="s">
        <v>649</v>
      </c>
      <c r="V32" s="129" t="s">
        <v>712</v>
      </c>
      <c r="W32" s="129" t="s">
        <v>649</v>
      </c>
      <c r="X32" s="129" t="s">
        <v>713</v>
      </c>
      <c r="Y32" s="129" t="s">
        <v>647</v>
      </c>
      <c r="Z32" s="129" t="s">
        <v>713</v>
      </c>
      <c r="AA32" s="129" t="s">
        <v>647</v>
      </c>
      <c r="AB32" s="129" t="s">
        <v>696</v>
      </c>
      <c r="AC32" s="129" t="s">
        <v>38</v>
      </c>
      <c r="AD32" s="129" t="s">
        <v>696</v>
      </c>
      <c r="AE32" s="129" t="s">
        <v>38</v>
      </c>
      <c r="AF32" s="129" t="s">
        <v>696</v>
      </c>
      <c r="AG32" s="129" t="s">
        <v>38</v>
      </c>
      <c r="AH32" s="129" t="s">
        <v>696</v>
      </c>
      <c r="AI32" s="129" t="s">
        <v>38</v>
      </c>
      <c r="AJ32" s="129" t="s">
        <v>696</v>
      </c>
      <c r="AK32" s="129" t="s">
        <v>38</v>
      </c>
      <c r="AL32" s="129" t="s">
        <v>696</v>
      </c>
      <c r="AM32" s="129" t="s">
        <v>38</v>
      </c>
      <c r="AN32" s="129" t="s">
        <v>696</v>
      </c>
      <c r="AO32" s="129" t="s">
        <v>38</v>
      </c>
      <c r="AP32" s="129" t="s">
        <v>696</v>
      </c>
      <c r="AQ32" s="129" t="s">
        <v>38</v>
      </c>
      <c r="AR32" s="129" t="s">
        <v>696</v>
      </c>
      <c r="AS32" s="129" t="s">
        <v>38</v>
      </c>
      <c r="AT32" s="129" t="s">
        <v>696</v>
      </c>
      <c r="AU32" s="129" t="s">
        <v>38</v>
      </c>
      <c r="AV32" s="129" t="s">
        <v>710</v>
      </c>
      <c r="AW32" s="129" t="s">
        <v>710</v>
      </c>
    </row>
    <row r="33" spans="1:49" ht="15" customHeight="1" x14ac:dyDescent="0.25">
      <c r="A33" s="121" t="s">
        <v>298</v>
      </c>
      <c r="B33" s="121" t="s">
        <v>299</v>
      </c>
      <c r="C33" s="129" t="s">
        <v>714</v>
      </c>
      <c r="D33" s="129" t="s">
        <v>714</v>
      </c>
      <c r="E33" s="129" t="s">
        <v>714</v>
      </c>
      <c r="F33" s="129" t="s">
        <v>696</v>
      </c>
      <c r="G33" s="129" t="s">
        <v>696</v>
      </c>
      <c r="H33" s="129" t="s">
        <v>696</v>
      </c>
      <c r="I33" s="129" t="s">
        <v>38</v>
      </c>
      <c r="J33" s="129" t="s">
        <v>696</v>
      </c>
      <c r="K33" s="129" t="s">
        <v>38</v>
      </c>
      <c r="L33" s="129" t="s">
        <v>696</v>
      </c>
      <c r="M33" s="129" t="s">
        <v>38</v>
      </c>
      <c r="N33" s="129" t="s">
        <v>696</v>
      </c>
      <c r="O33" s="129" t="s">
        <v>38</v>
      </c>
      <c r="P33" s="129" t="s">
        <v>696</v>
      </c>
      <c r="Q33" s="129" t="s">
        <v>38</v>
      </c>
      <c r="R33" s="129" t="s">
        <v>696</v>
      </c>
      <c r="S33" s="129" t="s">
        <v>38</v>
      </c>
      <c r="T33" s="129" t="s">
        <v>715</v>
      </c>
      <c r="U33" s="129" t="s">
        <v>649</v>
      </c>
      <c r="V33" s="129" t="s">
        <v>716</v>
      </c>
      <c r="W33" s="129" t="s">
        <v>649</v>
      </c>
      <c r="X33" s="129" t="s">
        <v>717</v>
      </c>
      <c r="Y33" s="129" t="s">
        <v>647</v>
      </c>
      <c r="Z33" s="129" t="s">
        <v>717</v>
      </c>
      <c r="AA33" s="129" t="s">
        <v>646</v>
      </c>
      <c r="AB33" s="129" t="s">
        <v>696</v>
      </c>
      <c r="AC33" s="129" t="s">
        <v>38</v>
      </c>
      <c r="AD33" s="129" t="s">
        <v>696</v>
      </c>
      <c r="AE33" s="129" t="s">
        <v>38</v>
      </c>
      <c r="AF33" s="129" t="s">
        <v>696</v>
      </c>
      <c r="AG33" s="129" t="s">
        <v>38</v>
      </c>
      <c r="AH33" s="129" t="s">
        <v>696</v>
      </c>
      <c r="AI33" s="129" t="s">
        <v>38</v>
      </c>
      <c r="AJ33" s="129" t="s">
        <v>696</v>
      </c>
      <c r="AK33" s="129" t="s">
        <v>38</v>
      </c>
      <c r="AL33" s="129" t="s">
        <v>696</v>
      </c>
      <c r="AM33" s="129" t="s">
        <v>38</v>
      </c>
      <c r="AN33" s="129" t="s">
        <v>696</v>
      </c>
      <c r="AO33" s="129" t="s">
        <v>38</v>
      </c>
      <c r="AP33" s="129" t="s">
        <v>696</v>
      </c>
      <c r="AQ33" s="129" t="s">
        <v>38</v>
      </c>
      <c r="AR33" s="129" t="s">
        <v>696</v>
      </c>
      <c r="AS33" s="129" t="s">
        <v>38</v>
      </c>
      <c r="AT33" s="129" t="s">
        <v>696</v>
      </c>
      <c r="AU33" s="129" t="s">
        <v>38</v>
      </c>
      <c r="AV33" s="129" t="s">
        <v>714</v>
      </c>
      <c r="AW33" s="129" t="s">
        <v>714</v>
      </c>
    </row>
    <row r="34" spans="1:49" ht="15" customHeight="1" x14ac:dyDescent="0.25">
      <c r="A34" s="121" t="s">
        <v>300</v>
      </c>
      <c r="B34" s="121" t="s">
        <v>301</v>
      </c>
      <c r="C34" s="129" t="s">
        <v>718</v>
      </c>
      <c r="D34" s="129" t="s">
        <v>718</v>
      </c>
      <c r="E34" s="129" t="s">
        <v>718</v>
      </c>
      <c r="F34" s="129" t="s">
        <v>696</v>
      </c>
      <c r="G34" s="129" t="s">
        <v>696</v>
      </c>
      <c r="H34" s="129" t="s">
        <v>696</v>
      </c>
      <c r="I34" s="129" t="s">
        <v>38</v>
      </c>
      <c r="J34" s="129" t="s">
        <v>696</v>
      </c>
      <c r="K34" s="129" t="s">
        <v>38</v>
      </c>
      <c r="L34" s="129" t="s">
        <v>696</v>
      </c>
      <c r="M34" s="129" t="s">
        <v>38</v>
      </c>
      <c r="N34" s="129" t="s">
        <v>696</v>
      </c>
      <c r="O34" s="129" t="s">
        <v>38</v>
      </c>
      <c r="P34" s="129" t="s">
        <v>719</v>
      </c>
      <c r="Q34" s="129" t="s">
        <v>648</v>
      </c>
      <c r="R34" s="129" t="s">
        <v>698</v>
      </c>
      <c r="S34" s="129" t="s">
        <v>649</v>
      </c>
      <c r="T34" s="129" t="s">
        <v>720</v>
      </c>
      <c r="U34" s="129" t="s">
        <v>649</v>
      </c>
      <c r="V34" s="129" t="s">
        <v>721</v>
      </c>
      <c r="W34" s="129" t="s">
        <v>649</v>
      </c>
      <c r="X34" s="129" t="s">
        <v>722</v>
      </c>
      <c r="Y34" s="129" t="s">
        <v>647</v>
      </c>
      <c r="Z34" s="129" t="s">
        <v>722</v>
      </c>
      <c r="AA34" s="129" t="s">
        <v>646</v>
      </c>
      <c r="AB34" s="129" t="s">
        <v>696</v>
      </c>
      <c r="AC34" s="129" t="s">
        <v>38</v>
      </c>
      <c r="AD34" s="129" t="s">
        <v>696</v>
      </c>
      <c r="AE34" s="129" t="s">
        <v>38</v>
      </c>
      <c r="AF34" s="129" t="s">
        <v>696</v>
      </c>
      <c r="AG34" s="129" t="s">
        <v>38</v>
      </c>
      <c r="AH34" s="129" t="s">
        <v>696</v>
      </c>
      <c r="AI34" s="129" t="s">
        <v>38</v>
      </c>
      <c r="AJ34" s="129" t="s">
        <v>696</v>
      </c>
      <c r="AK34" s="129" t="s">
        <v>38</v>
      </c>
      <c r="AL34" s="129" t="s">
        <v>696</v>
      </c>
      <c r="AM34" s="129" t="s">
        <v>38</v>
      </c>
      <c r="AN34" s="129" t="s">
        <v>696</v>
      </c>
      <c r="AO34" s="129" t="s">
        <v>38</v>
      </c>
      <c r="AP34" s="129" t="s">
        <v>696</v>
      </c>
      <c r="AQ34" s="129" t="s">
        <v>38</v>
      </c>
      <c r="AR34" s="129" t="s">
        <v>696</v>
      </c>
      <c r="AS34" s="129" t="s">
        <v>38</v>
      </c>
      <c r="AT34" s="129" t="s">
        <v>696</v>
      </c>
      <c r="AU34" s="129" t="s">
        <v>38</v>
      </c>
      <c r="AV34" s="129" t="s">
        <v>718</v>
      </c>
      <c r="AW34" s="129" t="s">
        <v>718</v>
      </c>
    </row>
    <row r="35" spans="1:49" ht="44.1" customHeight="1" x14ac:dyDescent="0.25">
      <c r="A35" s="119" t="s">
        <v>648</v>
      </c>
      <c r="B35" s="119" t="s">
        <v>633</v>
      </c>
      <c r="C35" s="120"/>
      <c r="D35" s="120"/>
      <c r="E35" s="120"/>
      <c r="F35" s="129"/>
      <c r="G35" s="120"/>
      <c r="H35" s="120"/>
      <c r="I35" s="120"/>
      <c r="J35" s="120"/>
      <c r="K35" s="120"/>
      <c r="L35" s="120"/>
      <c r="M35" s="120"/>
      <c r="N35" s="120"/>
      <c r="O35" s="120"/>
      <c r="P35" s="120"/>
      <c r="Q35" s="120"/>
      <c r="R35" s="120"/>
      <c r="S35" s="120"/>
      <c r="T35" s="120"/>
      <c r="U35" s="120"/>
      <c r="V35" s="120"/>
      <c r="W35" s="120"/>
      <c r="X35" s="120"/>
      <c r="Y35" s="120"/>
      <c r="Z35" s="120"/>
      <c r="AA35" s="120"/>
      <c r="AB35" s="120"/>
      <c r="AC35" s="120"/>
      <c r="AD35" s="120"/>
      <c r="AE35" s="120"/>
      <c r="AF35" s="120"/>
      <c r="AG35" s="120"/>
      <c r="AH35" s="120"/>
      <c r="AI35" s="120"/>
      <c r="AJ35" s="120"/>
      <c r="AK35" s="120"/>
      <c r="AL35" s="120"/>
      <c r="AM35" s="120"/>
      <c r="AN35" s="120"/>
      <c r="AO35" s="120"/>
      <c r="AP35" s="120"/>
      <c r="AQ35" s="120"/>
      <c r="AR35" s="120"/>
      <c r="AS35" s="120"/>
      <c r="AT35" s="120"/>
      <c r="AU35" s="120"/>
      <c r="AV35" s="120"/>
      <c r="AW35" s="120"/>
    </row>
    <row r="36" spans="1:49" s="8" customFormat="1" ht="29.1" customHeight="1" x14ac:dyDescent="0.25">
      <c r="A36" s="121" t="s">
        <v>302</v>
      </c>
      <c r="B36" s="121" t="s">
        <v>303</v>
      </c>
      <c r="C36" s="129" t="s">
        <v>696</v>
      </c>
      <c r="D36" s="129" t="s">
        <v>696</v>
      </c>
      <c r="E36" s="129" t="s">
        <v>696</v>
      </c>
      <c r="F36" s="129" t="s">
        <v>696</v>
      </c>
      <c r="G36" s="129" t="s">
        <v>696</v>
      </c>
      <c r="H36" s="129" t="s">
        <v>696</v>
      </c>
      <c r="I36" s="129" t="s">
        <v>38</v>
      </c>
      <c r="J36" s="129" t="s">
        <v>696</v>
      </c>
      <c r="K36" s="129" t="s">
        <v>38</v>
      </c>
      <c r="L36" s="129" t="s">
        <v>696</v>
      </c>
      <c r="M36" s="129" t="s">
        <v>38</v>
      </c>
      <c r="N36" s="129" t="s">
        <v>696</v>
      </c>
      <c r="O36" s="129" t="s">
        <v>38</v>
      </c>
      <c r="P36" s="129" t="s">
        <v>696</v>
      </c>
      <c r="Q36" s="129" t="s">
        <v>38</v>
      </c>
      <c r="R36" s="129" t="s">
        <v>696</v>
      </c>
      <c r="S36" s="129" t="s">
        <v>38</v>
      </c>
      <c r="T36" s="129" t="s">
        <v>696</v>
      </c>
      <c r="U36" s="129" t="s">
        <v>38</v>
      </c>
      <c r="V36" s="129" t="s">
        <v>696</v>
      </c>
      <c r="W36" s="129" t="s">
        <v>38</v>
      </c>
      <c r="X36" s="129" t="s">
        <v>696</v>
      </c>
      <c r="Y36" s="129" t="s">
        <v>38</v>
      </c>
      <c r="Z36" s="129" t="s">
        <v>696</v>
      </c>
      <c r="AA36" s="129" t="s">
        <v>38</v>
      </c>
      <c r="AB36" s="129" t="s">
        <v>696</v>
      </c>
      <c r="AC36" s="129" t="s">
        <v>38</v>
      </c>
      <c r="AD36" s="129" t="s">
        <v>696</v>
      </c>
      <c r="AE36" s="129" t="s">
        <v>38</v>
      </c>
      <c r="AF36" s="129" t="s">
        <v>696</v>
      </c>
      <c r="AG36" s="129" t="s">
        <v>38</v>
      </c>
      <c r="AH36" s="129" t="s">
        <v>696</v>
      </c>
      <c r="AI36" s="129" t="s">
        <v>38</v>
      </c>
      <c r="AJ36" s="129" t="s">
        <v>696</v>
      </c>
      <c r="AK36" s="129" t="s">
        <v>38</v>
      </c>
      <c r="AL36" s="129" t="s">
        <v>696</v>
      </c>
      <c r="AM36" s="129" t="s">
        <v>38</v>
      </c>
      <c r="AN36" s="129" t="s">
        <v>696</v>
      </c>
      <c r="AO36" s="129" t="s">
        <v>38</v>
      </c>
      <c r="AP36" s="129" t="s">
        <v>696</v>
      </c>
      <c r="AQ36" s="129" t="s">
        <v>38</v>
      </c>
      <c r="AR36" s="129" t="s">
        <v>696</v>
      </c>
      <c r="AS36" s="129" t="s">
        <v>38</v>
      </c>
      <c r="AT36" s="129" t="s">
        <v>696</v>
      </c>
      <c r="AU36" s="129" t="s">
        <v>38</v>
      </c>
      <c r="AV36" s="129" t="s">
        <v>696</v>
      </c>
      <c r="AW36" s="129" t="s">
        <v>696</v>
      </c>
    </row>
    <row r="37" spans="1:49" s="8" customFormat="1" ht="29.1" customHeight="1" x14ac:dyDescent="0.25">
      <c r="A37" s="121" t="s">
        <v>304</v>
      </c>
      <c r="B37" s="121" t="s">
        <v>578</v>
      </c>
      <c r="C37" s="129" t="s">
        <v>696</v>
      </c>
      <c r="D37" s="129" t="s">
        <v>696</v>
      </c>
      <c r="E37" s="129" t="s">
        <v>696</v>
      </c>
      <c r="F37" s="129" t="s">
        <v>696</v>
      </c>
      <c r="G37" s="129" t="s">
        <v>696</v>
      </c>
      <c r="H37" s="129" t="s">
        <v>696</v>
      </c>
      <c r="I37" s="129" t="s">
        <v>38</v>
      </c>
      <c r="J37" s="129" t="s">
        <v>696</v>
      </c>
      <c r="K37" s="129" t="s">
        <v>38</v>
      </c>
      <c r="L37" s="129" t="s">
        <v>696</v>
      </c>
      <c r="M37" s="129" t="s">
        <v>38</v>
      </c>
      <c r="N37" s="129" t="s">
        <v>696</v>
      </c>
      <c r="O37" s="129" t="s">
        <v>38</v>
      </c>
      <c r="P37" s="129" t="s">
        <v>696</v>
      </c>
      <c r="Q37" s="129" t="s">
        <v>38</v>
      </c>
      <c r="R37" s="129" t="s">
        <v>696</v>
      </c>
      <c r="S37" s="129" t="s">
        <v>38</v>
      </c>
      <c r="T37" s="129" t="s">
        <v>696</v>
      </c>
      <c r="U37" s="129" t="s">
        <v>38</v>
      </c>
      <c r="V37" s="129" t="s">
        <v>696</v>
      </c>
      <c r="W37" s="129" t="s">
        <v>38</v>
      </c>
      <c r="X37" s="129" t="s">
        <v>696</v>
      </c>
      <c r="Y37" s="129" t="s">
        <v>38</v>
      </c>
      <c r="Z37" s="129" t="s">
        <v>696</v>
      </c>
      <c r="AA37" s="129" t="s">
        <v>38</v>
      </c>
      <c r="AB37" s="129" t="s">
        <v>696</v>
      </c>
      <c r="AC37" s="129" t="s">
        <v>38</v>
      </c>
      <c r="AD37" s="129" t="s">
        <v>696</v>
      </c>
      <c r="AE37" s="129" t="s">
        <v>38</v>
      </c>
      <c r="AF37" s="129" t="s">
        <v>696</v>
      </c>
      <c r="AG37" s="129" t="s">
        <v>38</v>
      </c>
      <c r="AH37" s="129" t="s">
        <v>696</v>
      </c>
      <c r="AI37" s="129" t="s">
        <v>38</v>
      </c>
      <c r="AJ37" s="129" t="s">
        <v>696</v>
      </c>
      <c r="AK37" s="129" t="s">
        <v>38</v>
      </c>
      <c r="AL37" s="129" t="s">
        <v>696</v>
      </c>
      <c r="AM37" s="129" t="s">
        <v>38</v>
      </c>
      <c r="AN37" s="129" t="s">
        <v>696</v>
      </c>
      <c r="AO37" s="129" t="s">
        <v>38</v>
      </c>
      <c r="AP37" s="129" t="s">
        <v>696</v>
      </c>
      <c r="AQ37" s="129" t="s">
        <v>38</v>
      </c>
      <c r="AR37" s="129" t="s">
        <v>696</v>
      </c>
      <c r="AS37" s="129" t="s">
        <v>38</v>
      </c>
      <c r="AT37" s="129" t="s">
        <v>696</v>
      </c>
      <c r="AU37" s="129" t="s">
        <v>38</v>
      </c>
      <c r="AV37" s="129" t="s">
        <v>696</v>
      </c>
      <c r="AW37" s="129" t="s">
        <v>696</v>
      </c>
    </row>
    <row r="38" spans="1:49" s="8" customFormat="1" ht="15" customHeight="1" x14ac:dyDescent="0.25">
      <c r="A38" s="121" t="s">
        <v>305</v>
      </c>
      <c r="B38" s="121" t="s">
        <v>306</v>
      </c>
      <c r="C38" s="129" t="s">
        <v>696</v>
      </c>
      <c r="D38" s="129" t="s">
        <v>696</v>
      </c>
      <c r="E38" s="129" t="s">
        <v>696</v>
      </c>
      <c r="F38" s="129" t="s">
        <v>696</v>
      </c>
      <c r="G38" s="129" t="s">
        <v>696</v>
      </c>
      <c r="H38" s="129" t="s">
        <v>696</v>
      </c>
      <c r="I38" s="129" t="s">
        <v>38</v>
      </c>
      <c r="J38" s="129" t="s">
        <v>696</v>
      </c>
      <c r="K38" s="129" t="s">
        <v>38</v>
      </c>
      <c r="L38" s="129" t="s">
        <v>696</v>
      </c>
      <c r="M38" s="129" t="s">
        <v>38</v>
      </c>
      <c r="N38" s="129" t="s">
        <v>696</v>
      </c>
      <c r="O38" s="129" t="s">
        <v>38</v>
      </c>
      <c r="P38" s="129" t="s">
        <v>696</v>
      </c>
      <c r="Q38" s="129" t="s">
        <v>38</v>
      </c>
      <c r="R38" s="129" t="s">
        <v>696</v>
      </c>
      <c r="S38" s="129" t="s">
        <v>38</v>
      </c>
      <c r="T38" s="129" t="s">
        <v>696</v>
      </c>
      <c r="U38" s="129" t="s">
        <v>38</v>
      </c>
      <c r="V38" s="129" t="s">
        <v>696</v>
      </c>
      <c r="W38" s="129" t="s">
        <v>38</v>
      </c>
      <c r="X38" s="129" t="s">
        <v>696</v>
      </c>
      <c r="Y38" s="129" t="s">
        <v>38</v>
      </c>
      <c r="Z38" s="129" t="s">
        <v>696</v>
      </c>
      <c r="AA38" s="129" t="s">
        <v>38</v>
      </c>
      <c r="AB38" s="129" t="s">
        <v>696</v>
      </c>
      <c r="AC38" s="129" t="s">
        <v>38</v>
      </c>
      <c r="AD38" s="129" t="s">
        <v>696</v>
      </c>
      <c r="AE38" s="129" t="s">
        <v>38</v>
      </c>
      <c r="AF38" s="129" t="s">
        <v>696</v>
      </c>
      <c r="AG38" s="129" t="s">
        <v>38</v>
      </c>
      <c r="AH38" s="129" t="s">
        <v>696</v>
      </c>
      <c r="AI38" s="129" t="s">
        <v>38</v>
      </c>
      <c r="AJ38" s="129" t="s">
        <v>696</v>
      </c>
      <c r="AK38" s="129" t="s">
        <v>38</v>
      </c>
      <c r="AL38" s="129" t="s">
        <v>696</v>
      </c>
      <c r="AM38" s="129" t="s">
        <v>38</v>
      </c>
      <c r="AN38" s="129" t="s">
        <v>696</v>
      </c>
      <c r="AO38" s="129" t="s">
        <v>38</v>
      </c>
      <c r="AP38" s="129" t="s">
        <v>696</v>
      </c>
      <c r="AQ38" s="129" t="s">
        <v>38</v>
      </c>
      <c r="AR38" s="129" t="s">
        <v>696</v>
      </c>
      <c r="AS38" s="129" t="s">
        <v>38</v>
      </c>
      <c r="AT38" s="129" t="s">
        <v>696</v>
      </c>
      <c r="AU38" s="129" t="s">
        <v>38</v>
      </c>
      <c r="AV38" s="129" t="s">
        <v>696</v>
      </c>
      <c r="AW38" s="129" t="s">
        <v>696</v>
      </c>
    </row>
    <row r="39" spans="1:49" s="8" customFormat="1" ht="29.1" customHeight="1" x14ac:dyDescent="0.25">
      <c r="A39" s="121" t="s">
        <v>307</v>
      </c>
      <c r="B39" s="121" t="s">
        <v>308</v>
      </c>
      <c r="C39" s="129" t="s">
        <v>723</v>
      </c>
      <c r="D39" s="129" t="s">
        <v>723</v>
      </c>
      <c r="E39" s="129" t="s">
        <v>723</v>
      </c>
      <c r="F39" s="129" t="s">
        <v>696</v>
      </c>
      <c r="G39" s="129" t="s">
        <v>696</v>
      </c>
      <c r="H39" s="129" t="s">
        <v>696</v>
      </c>
      <c r="I39" s="129" t="s">
        <v>38</v>
      </c>
      <c r="J39" s="129" t="s">
        <v>696</v>
      </c>
      <c r="K39" s="129" t="s">
        <v>38</v>
      </c>
      <c r="L39" s="129" t="s">
        <v>696</v>
      </c>
      <c r="M39" s="129" t="s">
        <v>38</v>
      </c>
      <c r="N39" s="129" t="s">
        <v>696</v>
      </c>
      <c r="O39" s="129" t="s">
        <v>38</v>
      </c>
      <c r="P39" s="129" t="s">
        <v>696</v>
      </c>
      <c r="Q39" s="129" t="s">
        <v>38</v>
      </c>
      <c r="R39" s="129" t="s">
        <v>696</v>
      </c>
      <c r="S39" s="129" t="s">
        <v>38</v>
      </c>
      <c r="T39" s="129" t="s">
        <v>696</v>
      </c>
      <c r="U39" s="129" t="s">
        <v>38</v>
      </c>
      <c r="V39" s="129" t="s">
        <v>696</v>
      </c>
      <c r="W39" s="129" t="s">
        <v>38</v>
      </c>
      <c r="X39" s="129" t="s">
        <v>696</v>
      </c>
      <c r="Y39" s="129" t="s">
        <v>647</v>
      </c>
      <c r="Z39" s="129" t="s">
        <v>723</v>
      </c>
      <c r="AA39" s="129" t="s">
        <v>647</v>
      </c>
      <c r="AB39" s="129" t="s">
        <v>696</v>
      </c>
      <c r="AC39" s="129" t="s">
        <v>38</v>
      </c>
      <c r="AD39" s="129" t="s">
        <v>696</v>
      </c>
      <c r="AE39" s="129" t="s">
        <v>38</v>
      </c>
      <c r="AF39" s="129" t="s">
        <v>696</v>
      </c>
      <c r="AG39" s="129" t="s">
        <v>38</v>
      </c>
      <c r="AH39" s="129" t="s">
        <v>696</v>
      </c>
      <c r="AI39" s="129" t="s">
        <v>38</v>
      </c>
      <c r="AJ39" s="129" t="s">
        <v>696</v>
      </c>
      <c r="AK39" s="129" t="s">
        <v>38</v>
      </c>
      <c r="AL39" s="129" t="s">
        <v>696</v>
      </c>
      <c r="AM39" s="129" t="s">
        <v>38</v>
      </c>
      <c r="AN39" s="129" t="s">
        <v>696</v>
      </c>
      <c r="AO39" s="129" t="s">
        <v>38</v>
      </c>
      <c r="AP39" s="129" t="s">
        <v>696</v>
      </c>
      <c r="AQ39" s="129" t="s">
        <v>38</v>
      </c>
      <c r="AR39" s="129" t="s">
        <v>696</v>
      </c>
      <c r="AS39" s="129" t="s">
        <v>38</v>
      </c>
      <c r="AT39" s="129" t="s">
        <v>696</v>
      </c>
      <c r="AU39" s="129" t="s">
        <v>38</v>
      </c>
      <c r="AV39" s="129" t="s">
        <v>723</v>
      </c>
      <c r="AW39" s="129" t="s">
        <v>723</v>
      </c>
    </row>
    <row r="40" spans="1:49" s="8" customFormat="1" ht="29.1" customHeight="1" x14ac:dyDescent="0.25">
      <c r="A40" s="121" t="s">
        <v>309</v>
      </c>
      <c r="B40" s="121" t="s">
        <v>310</v>
      </c>
      <c r="C40" s="129" t="s">
        <v>696</v>
      </c>
      <c r="D40" s="129" t="s">
        <v>696</v>
      </c>
      <c r="E40" s="129" t="s">
        <v>696</v>
      </c>
      <c r="F40" s="129" t="s">
        <v>696</v>
      </c>
      <c r="G40" s="129" t="s">
        <v>696</v>
      </c>
      <c r="H40" s="129" t="s">
        <v>696</v>
      </c>
      <c r="I40" s="129" t="s">
        <v>38</v>
      </c>
      <c r="J40" s="129" t="s">
        <v>696</v>
      </c>
      <c r="K40" s="129" t="s">
        <v>38</v>
      </c>
      <c r="L40" s="129" t="s">
        <v>696</v>
      </c>
      <c r="M40" s="129" t="s">
        <v>38</v>
      </c>
      <c r="N40" s="129" t="s">
        <v>696</v>
      </c>
      <c r="O40" s="129" t="s">
        <v>38</v>
      </c>
      <c r="P40" s="129" t="s">
        <v>696</v>
      </c>
      <c r="Q40" s="129" t="s">
        <v>38</v>
      </c>
      <c r="R40" s="129" t="s">
        <v>696</v>
      </c>
      <c r="S40" s="129" t="s">
        <v>38</v>
      </c>
      <c r="T40" s="129" t="s">
        <v>696</v>
      </c>
      <c r="U40" s="129" t="s">
        <v>38</v>
      </c>
      <c r="V40" s="129" t="s">
        <v>696</v>
      </c>
      <c r="W40" s="129" t="s">
        <v>38</v>
      </c>
      <c r="X40" s="129" t="s">
        <v>696</v>
      </c>
      <c r="Y40" s="129" t="s">
        <v>38</v>
      </c>
      <c r="Z40" s="129" t="s">
        <v>696</v>
      </c>
      <c r="AA40" s="129" t="s">
        <v>38</v>
      </c>
      <c r="AB40" s="129" t="s">
        <v>696</v>
      </c>
      <c r="AC40" s="129" t="s">
        <v>38</v>
      </c>
      <c r="AD40" s="129" t="s">
        <v>696</v>
      </c>
      <c r="AE40" s="129" t="s">
        <v>38</v>
      </c>
      <c r="AF40" s="129" t="s">
        <v>696</v>
      </c>
      <c r="AG40" s="129" t="s">
        <v>38</v>
      </c>
      <c r="AH40" s="129" t="s">
        <v>696</v>
      </c>
      <c r="AI40" s="129" t="s">
        <v>38</v>
      </c>
      <c r="AJ40" s="129" t="s">
        <v>696</v>
      </c>
      <c r="AK40" s="129" t="s">
        <v>38</v>
      </c>
      <c r="AL40" s="129" t="s">
        <v>696</v>
      </c>
      <c r="AM40" s="129" t="s">
        <v>38</v>
      </c>
      <c r="AN40" s="129" t="s">
        <v>696</v>
      </c>
      <c r="AO40" s="129" t="s">
        <v>38</v>
      </c>
      <c r="AP40" s="129" t="s">
        <v>696</v>
      </c>
      <c r="AQ40" s="129" t="s">
        <v>38</v>
      </c>
      <c r="AR40" s="129" t="s">
        <v>696</v>
      </c>
      <c r="AS40" s="129" t="s">
        <v>38</v>
      </c>
      <c r="AT40" s="129" t="s">
        <v>696</v>
      </c>
      <c r="AU40" s="129" t="s">
        <v>38</v>
      </c>
      <c r="AV40" s="129" t="s">
        <v>696</v>
      </c>
      <c r="AW40" s="129" t="s">
        <v>696</v>
      </c>
    </row>
    <row r="41" spans="1:49" s="8" customFormat="1" ht="15" customHeight="1" x14ac:dyDescent="0.25">
      <c r="A41" s="121" t="s">
        <v>311</v>
      </c>
      <c r="B41" s="121" t="s">
        <v>312</v>
      </c>
      <c r="C41" s="129" t="s">
        <v>696</v>
      </c>
      <c r="D41" s="129" t="s">
        <v>696</v>
      </c>
      <c r="E41" s="129" t="s">
        <v>696</v>
      </c>
      <c r="F41" s="129" t="s">
        <v>696</v>
      </c>
      <c r="G41" s="129" t="s">
        <v>696</v>
      </c>
      <c r="H41" s="129" t="s">
        <v>696</v>
      </c>
      <c r="I41" s="129" t="s">
        <v>38</v>
      </c>
      <c r="J41" s="129" t="s">
        <v>696</v>
      </c>
      <c r="K41" s="129" t="s">
        <v>38</v>
      </c>
      <c r="L41" s="129" t="s">
        <v>696</v>
      </c>
      <c r="M41" s="129" t="s">
        <v>38</v>
      </c>
      <c r="N41" s="129" t="s">
        <v>696</v>
      </c>
      <c r="O41" s="129" t="s">
        <v>38</v>
      </c>
      <c r="P41" s="129" t="s">
        <v>696</v>
      </c>
      <c r="Q41" s="129" t="s">
        <v>38</v>
      </c>
      <c r="R41" s="129" t="s">
        <v>696</v>
      </c>
      <c r="S41" s="129" t="s">
        <v>38</v>
      </c>
      <c r="T41" s="129" t="s">
        <v>696</v>
      </c>
      <c r="U41" s="129" t="s">
        <v>38</v>
      </c>
      <c r="V41" s="129" t="s">
        <v>696</v>
      </c>
      <c r="W41" s="129" t="s">
        <v>38</v>
      </c>
      <c r="X41" s="129" t="s">
        <v>696</v>
      </c>
      <c r="Y41" s="129" t="s">
        <v>38</v>
      </c>
      <c r="Z41" s="129" t="s">
        <v>696</v>
      </c>
      <c r="AA41" s="129" t="s">
        <v>38</v>
      </c>
      <c r="AB41" s="129" t="s">
        <v>696</v>
      </c>
      <c r="AC41" s="129" t="s">
        <v>38</v>
      </c>
      <c r="AD41" s="129" t="s">
        <v>696</v>
      </c>
      <c r="AE41" s="129" t="s">
        <v>38</v>
      </c>
      <c r="AF41" s="129" t="s">
        <v>696</v>
      </c>
      <c r="AG41" s="129" t="s">
        <v>38</v>
      </c>
      <c r="AH41" s="129" t="s">
        <v>696</v>
      </c>
      <c r="AI41" s="129" t="s">
        <v>38</v>
      </c>
      <c r="AJ41" s="129" t="s">
        <v>696</v>
      </c>
      <c r="AK41" s="129" t="s">
        <v>38</v>
      </c>
      <c r="AL41" s="129" t="s">
        <v>696</v>
      </c>
      <c r="AM41" s="129" t="s">
        <v>38</v>
      </c>
      <c r="AN41" s="129" t="s">
        <v>696</v>
      </c>
      <c r="AO41" s="129" t="s">
        <v>38</v>
      </c>
      <c r="AP41" s="129" t="s">
        <v>696</v>
      </c>
      <c r="AQ41" s="129" t="s">
        <v>38</v>
      </c>
      <c r="AR41" s="129" t="s">
        <v>696</v>
      </c>
      <c r="AS41" s="129" t="s">
        <v>38</v>
      </c>
      <c r="AT41" s="129" t="s">
        <v>696</v>
      </c>
      <c r="AU41" s="129" t="s">
        <v>38</v>
      </c>
      <c r="AV41" s="129" t="s">
        <v>696</v>
      </c>
      <c r="AW41" s="129" t="s">
        <v>696</v>
      </c>
    </row>
    <row r="42" spans="1:49" s="8" customFormat="1" ht="15" customHeight="1" x14ac:dyDescent="0.25">
      <c r="A42" s="121" t="s">
        <v>313</v>
      </c>
      <c r="B42" s="121" t="s">
        <v>495</v>
      </c>
      <c r="C42" s="129" t="s">
        <v>696</v>
      </c>
      <c r="D42" s="129" t="s">
        <v>696</v>
      </c>
      <c r="E42" s="129" t="s">
        <v>696</v>
      </c>
      <c r="F42" s="129" t="s">
        <v>696</v>
      </c>
      <c r="G42" s="129" t="s">
        <v>696</v>
      </c>
      <c r="H42" s="129" t="s">
        <v>696</v>
      </c>
      <c r="I42" s="129" t="s">
        <v>38</v>
      </c>
      <c r="J42" s="129" t="s">
        <v>696</v>
      </c>
      <c r="K42" s="129" t="s">
        <v>38</v>
      </c>
      <c r="L42" s="129" t="s">
        <v>696</v>
      </c>
      <c r="M42" s="129" t="s">
        <v>38</v>
      </c>
      <c r="N42" s="129" t="s">
        <v>696</v>
      </c>
      <c r="O42" s="129" t="s">
        <v>38</v>
      </c>
      <c r="P42" s="129" t="s">
        <v>696</v>
      </c>
      <c r="Q42" s="129" t="s">
        <v>38</v>
      </c>
      <c r="R42" s="129" t="s">
        <v>696</v>
      </c>
      <c r="S42" s="129" t="s">
        <v>38</v>
      </c>
      <c r="T42" s="129" t="s">
        <v>696</v>
      </c>
      <c r="U42" s="129" t="s">
        <v>38</v>
      </c>
      <c r="V42" s="129" t="s">
        <v>696</v>
      </c>
      <c r="W42" s="129" t="s">
        <v>38</v>
      </c>
      <c r="X42" s="129" t="s">
        <v>696</v>
      </c>
      <c r="Y42" s="129" t="s">
        <v>38</v>
      </c>
      <c r="Z42" s="129" t="s">
        <v>696</v>
      </c>
      <c r="AA42" s="129" t="s">
        <v>38</v>
      </c>
      <c r="AB42" s="129" t="s">
        <v>696</v>
      </c>
      <c r="AC42" s="129" t="s">
        <v>38</v>
      </c>
      <c r="AD42" s="129" t="s">
        <v>696</v>
      </c>
      <c r="AE42" s="129" t="s">
        <v>38</v>
      </c>
      <c r="AF42" s="129" t="s">
        <v>696</v>
      </c>
      <c r="AG42" s="129" t="s">
        <v>38</v>
      </c>
      <c r="AH42" s="129" t="s">
        <v>696</v>
      </c>
      <c r="AI42" s="129" t="s">
        <v>38</v>
      </c>
      <c r="AJ42" s="129" t="s">
        <v>696</v>
      </c>
      <c r="AK42" s="129" t="s">
        <v>38</v>
      </c>
      <c r="AL42" s="129" t="s">
        <v>696</v>
      </c>
      <c r="AM42" s="129" t="s">
        <v>38</v>
      </c>
      <c r="AN42" s="129" t="s">
        <v>696</v>
      </c>
      <c r="AO42" s="129" t="s">
        <v>38</v>
      </c>
      <c r="AP42" s="129" t="s">
        <v>696</v>
      </c>
      <c r="AQ42" s="129" t="s">
        <v>38</v>
      </c>
      <c r="AR42" s="129" t="s">
        <v>696</v>
      </c>
      <c r="AS42" s="129" t="s">
        <v>38</v>
      </c>
      <c r="AT42" s="129" t="s">
        <v>696</v>
      </c>
      <c r="AU42" s="129" t="s">
        <v>38</v>
      </c>
      <c r="AV42" s="129" t="s">
        <v>696</v>
      </c>
      <c r="AW42" s="129" t="s">
        <v>696</v>
      </c>
    </row>
    <row r="43" spans="1:49" s="8" customFormat="1" ht="15" customHeight="1" x14ac:dyDescent="0.25">
      <c r="A43" s="121" t="s">
        <v>524</v>
      </c>
      <c r="B43" s="121" t="s">
        <v>496</v>
      </c>
      <c r="C43" s="129" t="s">
        <v>696</v>
      </c>
      <c r="D43" s="129" t="s">
        <v>696</v>
      </c>
      <c r="E43" s="129" t="s">
        <v>696</v>
      </c>
      <c r="F43" s="129" t="s">
        <v>696</v>
      </c>
      <c r="G43" s="129" t="s">
        <v>696</v>
      </c>
      <c r="H43" s="129" t="s">
        <v>696</v>
      </c>
      <c r="I43" s="129" t="s">
        <v>38</v>
      </c>
      <c r="J43" s="129" t="s">
        <v>696</v>
      </c>
      <c r="K43" s="129" t="s">
        <v>38</v>
      </c>
      <c r="L43" s="129" t="s">
        <v>696</v>
      </c>
      <c r="M43" s="129" t="s">
        <v>38</v>
      </c>
      <c r="N43" s="129" t="s">
        <v>696</v>
      </c>
      <c r="O43" s="129" t="s">
        <v>38</v>
      </c>
      <c r="P43" s="129" t="s">
        <v>696</v>
      </c>
      <c r="Q43" s="129" t="s">
        <v>38</v>
      </c>
      <c r="R43" s="129" t="s">
        <v>696</v>
      </c>
      <c r="S43" s="129" t="s">
        <v>38</v>
      </c>
      <c r="T43" s="129" t="s">
        <v>696</v>
      </c>
      <c r="U43" s="129" t="s">
        <v>38</v>
      </c>
      <c r="V43" s="129" t="s">
        <v>696</v>
      </c>
      <c r="W43" s="129" t="s">
        <v>38</v>
      </c>
      <c r="X43" s="129" t="s">
        <v>696</v>
      </c>
      <c r="Y43" s="129" t="s">
        <v>38</v>
      </c>
      <c r="Z43" s="129" t="s">
        <v>696</v>
      </c>
      <c r="AA43" s="129" t="s">
        <v>38</v>
      </c>
      <c r="AB43" s="129" t="s">
        <v>696</v>
      </c>
      <c r="AC43" s="129" t="s">
        <v>38</v>
      </c>
      <c r="AD43" s="129" t="s">
        <v>696</v>
      </c>
      <c r="AE43" s="129" t="s">
        <v>38</v>
      </c>
      <c r="AF43" s="129" t="s">
        <v>696</v>
      </c>
      <c r="AG43" s="129" t="s">
        <v>38</v>
      </c>
      <c r="AH43" s="129" t="s">
        <v>696</v>
      </c>
      <c r="AI43" s="129" t="s">
        <v>38</v>
      </c>
      <c r="AJ43" s="129" t="s">
        <v>696</v>
      </c>
      <c r="AK43" s="129" t="s">
        <v>38</v>
      </c>
      <c r="AL43" s="129" t="s">
        <v>696</v>
      </c>
      <c r="AM43" s="129" t="s">
        <v>38</v>
      </c>
      <c r="AN43" s="129" t="s">
        <v>696</v>
      </c>
      <c r="AO43" s="129" t="s">
        <v>38</v>
      </c>
      <c r="AP43" s="129" t="s">
        <v>696</v>
      </c>
      <c r="AQ43" s="129" t="s">
        <v>38</v>
      </c>
      <c r="AR43" s="129" t="s">
        <v>696</v>
      </c>
      <c r="AS43" s="129" t="s">
        <v>38</v>
      </c>
      <c r="AT43" s="129" t="s">
        <v>696</v>
      </c>
      <c r="AU43" s="129" t="s">
        <v>38</v>
      </c>
      <c r="AV43" s="129" t="s">
        <v>696</v>
      </c>
      <c r="AW43" s="129" t="s">
        <v>696</v>
      </c>
    </row>
    <row r="44" spans="1:49" s="8" customFormat="1" ht="15" customHeight="1" x14ac:dyDescent="0.25">
      <c r="A44" s="121" t="s">
        <v>525</v>
      </c>
      <c r="B44" s="121" t="s">
        <v>497</v>
      </c>
      <c r="C44" s="129" t="s">
        <v>696</v>
      </c>
      <c r="D44" s="129" t="s">
        <v>696</v>
      </c>
      <c r="E44" s="129" t="s">
        <v>696</v>
      </c>
      <c r="F44" s="129" t="s">
        <v>696</v>
      </c>
      <c r="G44" s="129" t="s">
        <v>696</v>
      </c>
      <c r="H44" s="129" t="s">
        <v>696</v>
      </c>
      <c r="I44" s="129" t="s">
        <v>38</v>
      </c>
      <c r="J44" s="129" t="s">
        <v>696</v>
      </c>
      <c r="K44" s="129" t="s">
        <v>38</v>
      </c>
      <c r="L44" s="129" t="s">
        <v>696</v>
      </c>
      <c r="M44" s="129" t="s">
        <v>38</v>
      </c>
      <c r="N44" s="129" t="s">
        <v>696</v>
      </c>
      <c r="O44" s="129" t="s">
        <v>38</v>
      </c>
      <c r="P44" s="129" t="s">
        <v>696</v>
      </c>
      <c r="Q44" s="129" t="s">
        <v>38</v>
      </c>
      <c r="R44" s="129" t="s">
        <v>696</v>
      </c>
      <c r="S44" s="129" t="s">
        <v>38</v>
      </c>
      <c r="T44" s="129" t="s">
        <v>696</v>
      </c>
      <c r="U44" s="129" t="s">
        <v>38</v>
      </c>
      <c r="V44" s="129" t="s">
        <v>696</v>
      </c>
      <c r="W44" s="129" t="s">
        <v>38</v>
      </c>
      <c r="X44" s="129" t="s">
        <v>696</v>
      </c>
      <c r="Y44" s="129" t="s">
        <v>38</v>
      </c>
      <c r="Z44" s="129" t="s">
        <v>696</v>
      </c>
      <c r="AA44" s="129" t="s">
        <v>38</v>
      </c>
      <c r="AB44" s="129" t="s">
        <v>696</v>
      </c>
      <c r="AC44" s="129" t="s">
        <v>38</v>
      </c>
      <c r="AD44" s="129" t="s">
        <v>696</v>
      </c>
      <c r="AE44" s="129" t="s">
        <v>38</v>
      </c>
      <c r="AF44" s="129" t="s">
        <v>696</v>
      </c>
      <c r="AG44" s="129" t="s">
        <v>38</v>
      </c>
      <c r="AH44" s="129" t="s">
        <v>696</v>
      </c>
      <c r="AI44" s="129" t="s">
        <v>38</v>
      </c>
      <c r="AJ44" s="129" t="s">
        <v>696</v>
      </c>
      <c r="AK44" s="129" t="s">
        <v>38</v>
      </c>
      <c r="AL44" s="129" t="s">
        <v>696</v>
      </c>
      <c r="AM44" s="129" t="s">
        <v>38</v>
      </c>
      <c r="AN44" s="129" t="s">
        <v>696</v>
      </c>
      <c r="AO44" s="129" t="s">
        <v>38</v>
      </c>
      <c r="AP44" s="129" t="s">
        <v>696</v>
      </c>
      <c r="AQ44" s="129" t="s">
        <v>38</v>
      </c>
      <c r="AR44" s="129" t="s">
        <v>696</v>
      </c>
      <c r="AS44" s="129" t="s">
        <v>38</v>
      </c>
      <c r="AT44" s="129" t="s">
        <v>696</v>
      </c>
      <c r="AU44" s="129" t="s">
        <v>38</v>
      </c>
      <c r="AV44" s="129" t="s">
        <v>696</v>
      </c>
      <c r="AW44" s="129" t="s">
        <v>696</v>
      </c>
    </row>
    <row r="45" spans="1:49" s="8" customFormat="1" ht="15" customHeight="1" x14ac:dyDescent="0.25">
      <c r="A45" s="121" t="s">
        <v>526</v>
      </c>
      <c r="B45" s="121" t="s">
        <v>498</v>
      </c>
      <c r="C45" s="129" t="s">
        <v>696</v>
      </c>
      <c r="D45" s="129" t="s">
        <v>696</v>
      </c>
      <c r="E45" s="129" t="s">
        <v>696</v>
      </c>
      <c r="F45" s="129" t="s">
        <v>696</v>
      </c>
      <c r="G45" s="129" t="s">
        <v>696</v>
      </c>
      <c r="H45" s="129" t="s">
        <v>696</v>
      </c>
      <c r="I45" s="129" t="s">
        <v>38</v>
      </c>
      <c r="J45" s="129" t="s">
        <v>696</v>
      </c>
      <c r="K45" s="129" t="s">
        <v>38</v>
      </c>
      <c r="L45" s="129" t="s">
        <v>696</v>
      </c>
      <c r="M45" s="129" t="s">
        <v>38</v>
      </c>
      <c r="N45" s="129" t="s">
        <v>696</v>
      </c>
      <c r="O45" s="129" t="s">
        <v>38</v>
      </c>
      <c r="P45" s="129" t="s">
        <v>696</v>
      </c>
      <c r="Q45" s="129" t="s">
        <v>38</v>
      </c>
      <c r="R45" s="129" t="s">
        <v>696</v>
      </c>
      <c r="S45" s="129" t="s">
        <v>38</v>
      </c>
      <c r="T45" s="129" t="s">
        <v>696</v>
      </c>
      <c r="U45" s="129" t="s">
        <v>38</v>
      </c>
      <c r="V45" s="129" t="s">
        <v>696</v>
      </c>
      <c r="W45" s="129" t="s">
        <v>38</v>
      </c>
      <c r="X45" s="129" t="s">
        <v>696</v>
      </c>
      <c r="Y45" s="129" t="s">
        <v>38</v>
      </c>
      <c r="Z45" s="129" t="s">
        <v>696</v>
      </c>
      <c r="AA45" s="129" t="s">
        <v>38</v>
      </c>
      <c r="AB45" s="129" t="s">
        <v>696</v>
      </c>
      <c r="AC45" s="129" t="s">
        <v>38</v>
      </c>
      <c r="AD45" s="129" t="s">
        <v>696</v>
      </c>
      <c r="AE45" s="129" t="s">
        <v>38</v>
      </c>
      <c r="AF45" s="129" t="s">
        <v>696</v>
      </c>
      <c r="AG45" s="129" t="s">
        <v>38</v>
      </c>
      <c r="AH45" s="129" t="s">
        <v>696</v>
      </c>
      <c r="AI45" s="129" t="s">
        <v>38</v>
      </c>
      <c r="AJ45" s="129" t="s">
        <v>696</v>
      </c>
      <c r="AK45" s="129" t="s">
        <v>38</v>
      </c>
      <c r="AL45" s="129" t="s">
        <v>696</v>
      </c>
      <c r="AM45" s="129" t="s">
        <v>38</v>
      </c>
      <c r="AN45" s="129" t="s">
        <v>696</v>
      </c>
      <c r="AO45" s="129" t="s">
        <v>38</v>
      </c>
      <c r="AP45" s="129" t="s">
        <v>696</v>
      </c>
      <c r="AQ45" s="129" t="s">
        <v>38</v>
      </c>
      <c r="AR45" s="129" t="s">
        <v>696</v>
      </c>
      <c r="AS45" s="129" t="s">
        <v>38</v>
      </c>
      <c r="AT45" s="129" t="s">
        <v>696</v>
      </c>
      <c r="AU45" s="129" t="s">
        <v>38</v>
      </c>
      <c r="AV45" s="129" t="s">
        <v>696</v>
      </c>
      <c r="AW45" s="129" t="s">
        <v>696</v>
      </c>
    </row>
    <row r="46" spans="1:49" s="8" customFormat="1" ht="15" customHeight="1" x14ac:dyDescent="0.25">
      <c r="A46" s="121" t="s">
        <v>527</v>
      </c>
      <c r="B46" s="121" t="s">
        <v>499</v>
      </c>
      <c r="C46" s="129" t="s">
        <v>696</v>
      </c>
      <c r="D46" s="129" t="s">
        <v>696</v>
      </c>
      <c r="E46" s="129" t="s">
        <v>696</v>
      </c>
      <c r="F46" s="129" t="s">
        <v>696</v>
      </c>
      <c r="G46" s="129" t="s">
        <v>696</v>
      </c>
      <c r="H46" s="129" t="s">
        <v>696</v>
      </c>
      <c r="I46" s="129" t="s">
        <v>38</v>
      </c>
      <c r="J46" s="129" t="s">
        <v>696</v>
      </c>
      <c r="K46" s="129" t="s">
        <v>38</v>
      </c>
      <c r="L46" s="129" t="s">
        <v>696</v>
      </c>
      <c r="M46" s="129" t="s">
        <v>38</v>
      </c>
      <c r="N46" s="129" t="s">
        <v>696</v>
      </c>
      <c r="O46" s="129" t="s">
        <v>38</v>
      </c>
      <c r="P46" s="129" t="s">
        <v>696</v>
      </c>
      <c r="Q46" s="129" t="s">
        <v>38</v>
      </c>
      <c r="R46" s="129" t="s">
        <v>696</v>
      </c>
      <c r="S46" s="129" t="s">
        <v>38</v>
      </c>
      <c r="T46" s="129" t="s">
        <v>696</v>
      </c>
      <c r="U46" s="129" t="s">
        <v>38</v>
      </c>
      <c r="V46" s="129" t="s">
        <v>696</v>
      </c>
      <c r="W46" s="129" t="s">
        <v>38</v>
      </c>
      <c r="X46" s="129" t="s">
        <v>696</v>
      </c>
      <c r="Y46" s="129" t="s">
        <v>38</v>
      </c>
      <c r="Z46" s="129" t="s">
        <v>696</v>
      </c>
      <c r="AA46" s="129" t="s">
        <v>38</v>
      </c>
      <c r="AB46" s="129" t="s">
        <v>696</v>
      </c>
      <c r="AC46" s="129" t="s">
        <v>38</v>
      </c>
      <c r="AD46" s="129" t="s">
        <v>696</v>
      </c>
      <c r="AE46" s="129" t="s">
        <v>38</v>
      </c>
      <c r="AF46" s="129" t="s">
        <v>696</v>
      </c>
      <c r="AG46" s="129" t="s">
        <v>38</v>
      </c>
      <c r="AH46" s="129" t="s">
        <v>696</v>
      </c>
      <c r="AI46" s="129" t="s">
        <v>38</v>
      </c>
      <c r="AJ46" s="129" t="s">
        <v>696</v>
      </c>
      <c r="AK46" s="129" t="s">
        <v>38</v>
      </c>
      <c r="AL46" s="129" t="s">
        <v>696</v>
      </c>
      <c r="AM46" s="129" t="s">
        <v>38</v>
      </c>
      <c r="AN46" s="129" t="s">
        <v>696</v>
      </c>
      <c r="AO46" s="129" t="s">
        <v>38</v>
      </c>
      <c r="AP46" s="129" t="s">
        <v>696</v>
      </c>
      <c r="AQ46" s="129" t="s">
        <v>38</v>
      </c>
      <c r="AR46" s="129" t="s">
        <v>696</v>
      </c>
      <c r="AS46" s="129" t="s">
        <v>38</v>
      </c>
      <c r="AT46" s="129" t="s">
        <v>696</v>
      </c>
      <c r="AU46" s="129" t="s">
        <v>38</v>
      </c>
      <c r="AV46" s="129" t="s">
        <v>696</v>
      </c>
      <c r="AW46" s="129" t="s">
        <v>696</v>
      </c>
    </row>
    <row r="47" spans="1:49" ht="29.1" customHeight="1" x14ac:dyDescent="0.25">
      <c r="A47" s="121" t="s">
        <v>649</v>
      </c>
      <c r="B47" s="119" t="s">
        <v>314</v>
      </c>
      <c r="C47" s="129"/>
      <c r="D47" s="129"/>
      <c r="E47" s="129"/>
      <c r="F47" s="129"/>
      <c r="G47" s="129"/>
      <c r="H47" s="129"/>
      <c r="I47" s="129"/>
      <c r="J47" s="129"/>
      <c r="K47" s="129"/>
      <c r="L47" s="129"/>
      <c r="M47" s="129"/>
      <c r="N47" s="129"/>
      <c r="O47" s="129"/>
      <c r="P47" s="129"/>
      <c r="Q47" s="129"/>
      <c r="R47" s="129"/>
      <c r="S47" s="129"/>
      <c r="T47" s="129"/>
      <c r="U47" s="129"/>
      <c r="V47" s="129"/>
      <c r="W47" s="129"/>
      <c r="X47" s="129"/>
      <c r="Y47" s="129"/>
      <c r="Z47" s="129"/>
      <c r="AA47" s="129"/>
      <c r="AB47" s="129"/>
      <c r="AC47" s="129"/>
      <c r="AD47" s="129"/>
      <c r="AE47" s="129"/>
      <c r="AF47" s="129"/>
      <c r="AG47" s="129"/>
      <c r="AH47" s="129"/>
      <c r="AI47" s="129"/>
      <c r="AJ47" s="129"/>
      <c r="AK47" s="129"/>
      <c r="AL47" s="129"/>
      <c r="AM47" s="129"/>
      <c r="AN47" s="129"/>
      <c r="AO47" s="129"/>
      <c r="AP47" s="129"/>
      <c r="AQ47" s="129"/>
      <c r="AR47" s="129"/>
      <c r="AS47" s="129"/>
      <c r="AT47" s="129"/>
      <c r="AU47" s="129"/>
      <c r="AV47" s="129"/>
      <c r="AW47" s="129"/>
    </row>
    <row r="48" spans="1:49" s="8" customFormat="1" ht="15" customHeight="1" x14ac:dyDescent="0.25">
      <c r="A48" s="121" t="s">
        <v>315</v>
      </c>
      <c r="B48" s="121" t="s">
        <v>316</v>
      </c>
      <c r="C48" s="129" t="s">
        <v>696</v>
      </c>
      <c r="D48" s="129" t="s">
        <v>696</v>
      </c>
      <c r="E48" s="129" t="s">
        <v>696</v>
      </c>
      <c r="F48" s="129" t="s">
        <v>696</v>
      </c>
      <c r="G48" s="129" t="s">
        <v>696</v>
      </c>
      <c r="H48" s="129" t="s">
        <v>696</v>
      </c>
      <c r="I48" s="129" t="s">
        <v>38</v>
      </c>
      <c r="J48" s="129" t="s">
        <v>696</v>
      </c>
      <c r="K48" s="129" t="s">
        <v>38</v>
      </c>
      <c r="L48" s="129" t="s">
        <v>696</v>
      </c>
      <c r="M48" s="129" t="s">
        <v>38</v>
      </c>
      <c r="N48" s="129" t="s">
        <v>696</v>
      </c>
      <c r="O48" s="129" t="s">
        <v>38</v>
      </c>
      <c r="P48" s="129" t="s">
        <v>696</v>
      </c>
      <c r="Q48" s="129" t="s">
        <v>38</v>
      </c>
      <c r="R48" s="129" t="s">
        <v>696</v>
      </c>
      <c r="S48" s="129" t="s">
        <v>38</v>
      </c>
      <c r="T48" s="129" t="s">
        <v>696</v>
      </c>
      <c r="U48" s="129" t="s">
        <v>38</v>
      </c>
      <c r="V48" s="129" t="s">
        <v>696</v>
      </c>
      <c r="W48" s="129" t="s">
        <v>38</v>
      </c>
      <c r="X48" s="129" t="s">
        <v>696</v>
      </c>
      <c r="Y48" s="129" t="s">
        <v>38</v>
      </c>
      <c r="Z48" s="129" t="s">
        <v>696</v>
      </c>
      <c r="AA48" s="129" t="s">
        <v>38</v>
      </c>
      <c r="AB48" s="129" t="s">
        <v>696</v>
      </c>
      <c r="AC48" s="129" t="s">
        <v>38</v>
      </c>
      <c r="AD48" s="129" t="s">
        <v>696</v>
      </c>
      <c r="AE48" s="129" t="s">
        <v>38</v>
      </c>
      <c r="AF48" s="129" t="s">
        <v>696</v>
      </c>
      <c r="AG48" s="129" t="s">
        <v>38</v>
      </c>
      <c r="AH48" s="129" t="s">
        <v>696</v>
      </c>
      <c r="AI48" s="129" t="s">
        <v>38</v>
      </c>
      <c r="AJ48" s="129" t="s">
        <v>696</v>
      </c>
      <c r="AK48" s="129" t="s">
        <v>38</v>
      </c>
      <c r="AL48" s="129" t="s">
        <v>696</v>
      </c>
      <c r="AM48" s="129" t="s">
        <v>38</v>
      </c>
      <c r="AN48" s="129" t="s">
        <v>696</v>
      </c>
      <c r="AO48" s="129" t="s">
        <v>38</v>
      </c>
      <c r="AP48" s="129" t="s">
        <v>696</v>
      </c>
      <c r="AQ48" s="129" t="s">
        <v>38</v>
      </c>
      <c r="AR48" s="129" t="s">
        <v>696</v>
      </c>
      <c r="AS48" s="129" t="s">
        <v>38</v>
      </c>
      <c r="AT48" s="129" t="s">
        <v>696</v>
      </c>
      <c r="AU48" s="129" t="s">
        <v>38</v>
      </c>
      <c r="AV48" s="129" t="s">
        <v>696</v>
      </c>
      <c r="AW48" s="129" t="s">
        <v>696</v>
      </c>
    </row>
    <row r="49" spans="1:49" s="8" customFormat="1" ht="29.1" customHeight="1" x14ac:dyDescent="0.25">
      <c r="A49" s="121" t="s">
        <v>317</v>
      </c>
      <c r="B49" s="121" t="s">
        <v>578</v>
      </c>
      <c r="C49" s="129" t="s">
        <v>696</v>
      </c>
      <c r="D49" s="129" t="s">
        <v>696</v>
      </c>
      <c r="E49" s="129" t="s">
        <v>696</v>
      </c>
      <c r="F49" s="129" t="s">
        <v>696</v>
      </c>
      <c r="G49" s="129" t="s">
        <v>696</v>
      </c>
      <c r="H49" s="129" t="s">
        <v>696</v>
      </c>
      <c r="I49" s="129" t="s">
        <v>38</v>
      </c>
      <c r="J49" s="129" t="s">
        <v>696</v>
      </c>
      <c r="K49" s="129" t="s">
        <v>38</v>
      </c>
      <c r="L49" s="129" t="s">
        <v>696</v>
      </c>
      <c r="M49" s="129" t="s">
        <v>38</v>
      </c>
      <c r="N49" s="129" t="s">
        <v>696</v>
      </c>
      <c r="O49" s="129" t="s">
        <v>38</v>
      </c>
      <c r="P49" s="129" t="s">
        <v>696</v>
      </c>
      <c r="Q49" s="129" t="s">
        <v>38</v>
      </c>
      <c r="R49" s="129" t="s">
        <v>696</v>
      </c>
      <c r="S49" s="129" t="s">
        <v>38</v>
      </c>
      <c r="T49" s="129" t="s">
        <v>696</v>
      </c>
      <c r="U49" s="129" t="s">
        <v>38</v>
      </c>
      <c r="V49" s="129" t="s">
        <v>696</v>
      </c>
      <c r="W49" s="129" t="s">
        <v>38</v>
      </c>
      <c r="X49" s="129" t="s">
        <v>696</v>
      </c>
      <c r="Y49" s="129" t="s">
        <v>38</v>
      </c>
      <c r="Z49" s="129" t="s">
        <v>696</v>
      </c>
      <c r="AA49" s="129" t="s">
        <v>38</v>
      </c>
      <c r="AB49" s="129" t="s">
        <v>696</v>
      </c>
      <c r="AC49" s="129" t="s">
        <v>38</v>
      </c>
      <c r="AD49" s="129" t="s">
        <v>696</v>
      </c>
      <c r="AE49" s="129" t="s">
        <v>38</v>
      </c>
      <c r="AF49" s="129" t="s">
        <v>696</v>
      </c>
      <c r="AG49" s="129" t="s">
        <v>38</v>
      </c>
      <c r="AH49" s="129" t="s">
        <v>696</v>
      </c>
      <c r="AI49" s="129" t="s">
        <v>38</v>
      </c>
      <c r="AJ49" s="129" t="s">
        <v>696</v>
      </c>
      <c r="AK49" s="129" t="s">
        <v>38</v>
      </c>
      <c r="AL49" s="129" t="s">
        <v>696</v>
      </c>
      <c r="AM49" s="129" t="s">
        <v>38</v>
      </c>
      <c r="AN49" s="129" t="s">
        <v>696</v>
      </c>
      <c r="AO49" s="129" t="s">
        <v>38</v>
      </c>
      <c r="AP49" s="129" t="s">
        <v>696</v>
      </c>
      <c r="AQ49" s="129" t="s">
        <v>38</v>
      </c>
      <c r="AR49" s="129" t="s">
        <v>696</v>
      </c>
      <c r="AS49" s="129" t="s">
        <v>38</v>
      </c>
      <c r="AT49" s="129" t="s">
        <v>696</v>
      </c>
      <c r="AU49" s="129" t="s">
        <v>38</v>
      </c>
      <c r="AV49" s="129" t="s">
        <v>696</v>
      </c>
      <c r="AW49" s="129" t="s">
        <v>696</v>
      </c>
    </row>
    <row r="50" spans="1:49" s="8" customFormat="1" ht="15" customHeight="1" x14ac:dyDescent="0.25">
      <c r="A50" s="121" t="s">
        <v>318</v>
      </c>
      <c r="B50" s="121" t="s">
        <v>306</v>
      </c>
      <c r="C50" s="129" t="s">
        <v>696</v>
      </c>
      <c r="D50" s="129" t="s">
        <v>696</v>
      </c>
      <c r="E50" s="129" t="s">
        <v>696</v>
      </c>
      <c r="F50" s="129" t="s">
        <v>696</v>
      </c>
      <c r="G50" s="129" t="s">
        <v>696</v>
      </c>
      <c r="H50" s="129" t="s">
        <v>696</v>
      </c>
      <c r="I50" s="129" t="s">
        <v>38</v>
      </c>
      <c r="J50" s="129" t="s">
        <v>696</v>
      </c>
      <c r="K50" s="129" t="s">
        <v>38</v>
      </c>
      <c r="L50" s="129" t="s">
        <v>696</v>
      </c>
      <c r="M50" s="129" t="s">
        <v>38</v>
      </c>
      <c r="N50" s="129" t="s">
        <v>696</v>
      </c>
      <c r="O50" s="129" t="s">
        <v>38</v>
      </c>
      <c r="P50" s="129" t="s">
        <v>696</v>
      </c>
      <c r="Q50" s="129" t="s">
        <v>38</v>
      </c>
      <c r="R50" s="129" t="s">
        <v>696</v>
      </c>
      <c r="S50" s="129" t="s">
        <v>38</v>
      </c>
      <c r="T50" s="129" t="s">
        <v>696</v>
      </c>
      <c r="U50" s="129" t="s">
        <v>38</v>
      </c>
      <c r="V50" s="129" t="s">
        <v>696</v>
      </c>
      <c r="W50" s="129" t="s">
        <v>38</v>
      </c>
      <c r="X50" s="129" t="s">
        <v>696</v>
      </c>
      <c r="Y50" s="129" t="s">
        <v>38</v>
      </c>
      <c r="Z50" s="129" t="s">
        <v>696</v>
      </c>
      <c r="AA50" s="129" t="s">
        <v>38</v>
      </c>
      <c r="AB50" s="129" t="s">
        <v>696</v>
      </c>
      <c r="AC50" s="129" t="s">
        <v>38</v>
      </c>
      <c r="AD50" s="129" t="s">
        <v>696</v>
      </c>
      <c r="AE50" s="129" t="s">
        <v>38</v>
      </c>
      <c r="AF50" s="129" t="s">
        <v>696</v>
      </c>
      <c r="AG50" s="129" t="s">
        <v>38</v>
      </c>
      <c r="AH50" s="129" t="s">
        <v>696</v>
      </c>
      <c r="AI50" s="129" t="s">
        <v>38</v>
      </c>
      <c r="AJ50" s="129" t="s">
        <v>696</v>
      </c>
      <c r="AK50" s="129" t="s">
        <v>38</v>
      </c>
      <c r="AL50" s="129" t="s">
        <v>696</v>
      </c>
      <c r="AM50" s="129" t="s">
        <v>38</v>
      </c>
      <c r="AN50" s="129" t="s">
        <v>696</v>
      </c>
      <c r="AO50" s="129" t="s">
        <v>38</v>
      </c>
      <c r="AP50" s="129" t="s">
        <v>696</v>
      </c>
      <c r="AQ50" s="129" t="s">
        <v>38</v>
      </c>
      <c r="AR50" s="129" t="s">
        <v>696</v>
      </c>
      <c r="AS50" s="129" t="s">
        <v>38</v>
      </c>
      <c r="AT50" s="129" t="s">
        <v>696</v>
      </c>
      <c r="AU50" s="129" t="s">
        <v>38</v>
      </c>
      <c r="AV50" s="129" t="s">
        <v>696</v>
      </c>
      <c r="AW50" s="129" t="s">
        <v>696</v>
      </c>
    </row>
    <row r="51" spans="1:49" s="8" customFormat="1" ht="29.1" customHeight="1" x14ac:dyDescent="0.25">
      <c r="A51" s="121" t="s">
        <v>319</v>
      </c>
      <c r="B51" s="121" t="s">
        <v>308</v>
      </c>
      <c r="C51" s="129" t="s">
        <v>723</v>
      </c>
      <c r="D51" s="129" t="s">
        <v>723</v>
      </c>
      <c r="E51" s="129" t="s">
        <v>723</v>
      </c>
      <c r="F51" s="129" t="s">
        <v>696</v>
      </c>
      <c r="G51" s="129" t="s">
        <v>696</v>
      </c>
      <c r="H51" s="129" t="s">
        <v>696</v>
      </c>
      <c r="I51" s="129" t="s">
        <v>38</v>
      </c>
      <c r="J51" s="129" t="s">
        <v>696</v>
      </c>
      <c r="K51" s="129" t="s">
        <v>38</v>
      </c>
      <c r="L51" s="129" t="s">
        <v>696</v>
      </c>
      <c r="M51" s="129" t="s">
        <v>38</v>
      </c>
      <c r="N51" s="129" t="s">
        <v>696</v>
      </c>
      <c r="O51" s="129" t="s">
        <v>38</v>
      </c>
      <c r="P51" s="129" t="s">
        <v>696</v>
      </c>
      <c r="Q51" s="129" t="s">
        <v>38</v>
      </c>
      <c r="R51" s="129" t="s">
        <v>696</v>
      </c>
      <c r="S51" s="129" t="s">
        <v>38</v>
      </c>
      <c r="T51" s="129" t="s">
        <v>696</v>
      </c>
      <c r="U51" s="129" t="s">
        <v>38</v>
      </c>
      <c r="V51" s="129" t="s">
        <v>696</v>
      </c>
      <c r="W51" s="129" t="s">
        <v>38</v>
      </c>
      <c r="X51" s="129" t="s">
        <v>696</v>
      </c>
      <c r="Y51" s="129" t="s">
        <v>647</v>
      </c>
      <c r="Z51" s="129" t="s">
        <v>723</v>
      </c>
      <c r="AA51" s="129" t="s">
        <v>647</v>
      </c>
      <c r="AB51" s="129" t="s">
        <v>696</v>
      </c>
      <c r="AC51" s="129" t="s">
        <v>38</v>
      </c>
      <c r="AD51" s="129" t="s">
        <v>696</v>
      </c>
      <c r="AE51" s="129" t="s">
        <v>38</v>
      </c>
      <c r="AF51" s="129" t="s">
        <v>696</v>
      </c>
      <c r="AG51" s="129" t="s">
        <v>38</v>
      </c>
      <c r="AH51" s="129" t="s">
        <v>696</v>
      </c>
      <c r="AI51" s="129" t="s">
        <v>38</v>
      </c>
      <c r="AJ51" s="129" t="s">
        <v>696</v>
      </c>
      <c r="AK51" s="129" t="s">
        <v>38</v>
      </c>
      <c r="AL51" s="129" t="s">
        <v>696</v>
      </c>
      <c r="AM51" s="129" t="s">
        <v>38</v>
      </c>
      <c r="AN51" s="129" t="s">
        <v>696</v>
      </c>
      <c r="AO51" s="129" t="s">
        <v>38</v>
      </c>
      <c r="AP51" s="129" t="s">
        <v>696</v>
      </c>
      <c r="AQ51" s="129" t="s">
        <v>38</v>
      </c>
      <c r="AR51" s="129" t="s">
        <v>696</v>
      </c>
      <c r="AS51" s="129" t="s">
        <v>38</v>
      </c>
      <c r="AT51" s="129" t="s">
        <v>696</v>
      </c>
      <c r="AU51" s="129" t="s">
        <v>38</v>
      </c>
      <c r="AV51" s="129" t="s">
        <v>723</v>
      </c>
      <c r="AW51" s="129" t="s">
        <v>723</v>
      </c>
    </row>
    <row r="52" spans="1:49" s="8" customFormat="1" ht="29.1" customHeight="1" x14ac:dyDescent="0.25">
      <c r="A52" s="121" t="s">
        <v>579</v>
      </c>
      <c r="B52" s="121" t="s">
        <v>310</v>
      </c>
      <c r="C52" s="129" t="s">
        <v>696</v>
      </c>
      <c r="D52" s="129" t="s">
        <v>696</v>
      </c>
      <c r="E52" s="129" t="s">
        <v>696</v>
      </c>
      <c r="F52" s="129" t="s">
        <v>696</v>
      </c>
      <c r="G52" s="129" t="s">
        <v>696</v>
      </c>
      <c r="H52" s="129" t="s">
        <v>696</v>
      </c>
      <c r="I52" s="129" t="s">
        <v>38</v>
      </c>
      <c r="J52" s="129" t="s">
        <v>696</v>
      </c>
      <c r="K52" s="129" t="s">
        <v>38</v>
      </c>
      <c r="L52" s="129" t="s">
        <v>696</v>
      </c>
      <c r="M52" s="129" t="s">
        <v>38</v>
      </c>
      <c r="N52" s="129" t="s">
        <v>696</v>
      </c>
      <c r="O52" s="129" t="s">
        <v>38</v>
      </c>
      <c r="P52" s="129" t="s">
        <v>696</v>
      </c>
      <c r="Q52" s="129" t="s">
        <v>38</v>
      </c>
      <c r="R52" s="129" t="s">
        <v>696</v>
      </c>
      <c r="S52" s="129" t="s">
        <v>38</v>
      </c>
      <c r="T52" s="129" t="s">
        <v>696</v>
      </c>
      <c r="U52" s="129" t="s">
        <v>38</v>
      </c>
      <c r="V52" s="129" t="s">
        <v>696</v>
      </c>
      <c r="W52" s="129" t="s">
        <v>38</v>
      </c>
      <c r="X52" s="129" t="s">
        <v>696</v>
      </c>
      <c r="Y52" s="129" t="s">
        <v>38</v>
      </c>
      <c r="Z52" s="129" t="s">
        <v>696</v>
      </c>
      <c r="AA52" s="129" t="s">
        <v>38</v>
      </c>
      <c r="AB52" s="129" t="s">
        <v>696</v>
      </c>
      <c r="AC52" s="129" t="s">
        <v>38</v>
      </c>
      <c r="AD52" s="129" t="s">
        <v>696</v>
      </c>
      <c r="AE52" s="129" t="s">
        <v>38</v>
      </c>
      <c r="AF52" s="129" t="s">
        <v>696</v>
      </c>
      <c r="AG52" s="129" t="s">
        <v>38</v>
      </c>
      <c r="AH52" s="129" t="s">
        <v>696</v>
      </c>
      <c r="AI52" s="129" t="s">
        <v>38</v>
      </c>
      <c r="AJ52" s="129" t="s">
        <v>696</v>
      </c>
      <c r="AK52" s="129" t="s">
        <v>38</v>
      </c>
      <c r="AL52" s="129" t="s">
        <v>696</v>
      </c>
      <c r="AM52" s="129" t="s">
        <v>38</v>
      </c>
      <c r="AN52" s="129" t="s">
        <v>696</v>
      </c>
      <c r="AO52" s="129" t="s">
        <v>38</v>
      </c>
      <c r="AP52" s="129" t="s">
        <v>696</v>
      </c>
      <c r="AQ52" s="129" t="s">
        <v>38</v>
      </c>
      <c r="AR52" s="129" t="s">
        <v>696</v>
      </c>
      <c r="AS52" s="129" t="s">
        <v>38</v>
      </c>
      <c r="AT52" s="129" t="s">
        <v>696</v>
      </c>
      <c r="AU52" s="129" t="s">
        <v>38</v>
      </c>
      <c r="AV52" s="129" t="s">
        <v>696</v>
      </c>
      <c r="AW52" s="129" t="s">
        <v>696</v>
      </c>
    </row>
    <row r="53" spans="1:49" s="8" customFormat="1" ht="15" customHeight="1" x14ac:dyDescent="0.25">
      <c r="A53" s="121" t="s">
        <v>320</v>
      </c>
      <c r="B53" s="121" t="s">
        <v>312</v>
      </c>
      <c r="C53" s="129" t="s">
        <v>696</v>
      </c>
      <c r="D53" s="129" t="s">
        <v>696</v>
      </c>
      <c r="E53" s="129" t="s">
        <v>696</v>
      </c>
      <c r="F53" s="129" t="s">
        <v>696</v>
      </c>
      <c r="G53" s="129" t="s">
        <v>696</v>
      </c>
      <c r="H53" s="129" t="s">
        <v>696</v>
      </c>
      <c r="I53" s="129" t="s">
        <v>38</v>
      </c>
      <c r="J53" s="129" t="s">
        <v>696</v>
      </c>
      <c r="K53" s="129" t="s">
        <v>38</v>
      </c>
      <c r="L53" s="129" t="s">
        <v>696</v>
      </c>
      <c r="M53" s="129" t="s">
        <v>38</v>
      </c>
      <c r="N53" s="129" t="s">
        <v>696</v>
      </c>
      <c r="O53" s="129" t="s">
        <v>38</v>
      </c>
      <c r="P53" s="129" t="s">
        <v>696</v>
      </c>
      <c r="Q53" s="129" t="s">
        <v>38</v>
      </c>
      <c r="R53" s="129" t="s">
        <v>696</v>
      </c>
      <c r="S53" s="129" t="s">
        <v>38</v>
      </c>
      <c r="T53" s="129" t="s">
        <v>696</v>
      </c>
      <c r="U53" s="129" t="s">
        <v>38</v>
      </c>
      <c r="V53" s="129" t="s">
        <v>696</v>
      </c>
      <c r="W53" s="129" t="s">
        <v>38</v>
      </c>
      <c r="X53" s="129" t="s">
        <v>696</v>
      </c>
      <c r="Y53" s="129" t="s">
        <v>38</v>
      </c>
      <c r="Z53" s="129" t="s">
        <v>696</v>
      </c>
      <c r="AA53" s="129" t="s">
        <v>38</v>
      </c>
      <c r="AB53" s="129" t="s">
        <v>696</v>
      </c>
      <c r="AC53" s="129" t="s">
        <v>38</v>
      </c>
      <c r="AD53" s="129" t="s">
        <v>696</v>
      </c>
      <c r="AE53" s="129" t="s">
        <v>38</v>
      </c>
      <c r="AF53" s="129" t="s">
        <v>696</v>
      </c>
      <c r="AG53" s="129" t="s">
        <v>38</v>
      </c>
      <c r="AH53" s="129" t="s">
        <v>696</v>
      </c>
      <c r="AI53" s="129" t="s">
        <v>38</v>
      </c>
      <c r="AJ53" s="129" t="s">
        <v>696</v>
      </c>
      <c r="AK53" s="129" t="s">
        <v>38</v>
      </c>
      <c r="AL53" s="129" t="s">
        <v>696</v>
      </c>
      <c r="AM53" s="129" t="s">
        <v>38</v>
      </c>
      <c r="AN53" s="129" t="s">
        <v>696</v>
      </c>
      <c r="AO53" s="129" t="s">
        <v>38</v>
      </c>
      <c r="AP53" s="129" t="s">
        <v>696</v>
      </c>
      <c r="AQ53" s="129" t="s">
        <v>38</v>
      </c>
      <c r="AR53" s="129" t="s">
        <v>696</v>
      </c>
      <c r="AS53" s="129" t="s">
        <v>38</v>
      </c>
      <c r="AT53" s="129" t="s">
        <v>696</v>
      </c>
      <c r="AU53" s="129" t="s">
        <v>38</v>
      </c>
      <c r="AV53" s="129" t="s">
        <v>696</v>
      </c>
      <c r="AW53" s="129" t="s">
        <v>696</v>
      </c>
    </row>
    <row r="54" spans="1:49" s="8" customFormat="1" ht="15" customHeight="1" x14ac:dyDescent="0.25">
      <c r="A54" s="121" t="s">
        <v>321</v>
      </c>
      <c r="B54" s="121" t="s">
        <v>495</v>
      </c>
      <c r="C54" s="129" t="s">
        <v>696</v>
      </c>
      <c r="D54" s="129" t="s">
        <v>696</v>
      </c>
      <c r="E54" s="129" t="s">
        <v>696</v>
      </c>
      <c r="F54" s="129" t="s">
        <v>696</v>
      </c>
      <c r="G54" s="129" t="s">
        <v>696</v>
      </c>
      <c r="H54" s="129" t="s">
        <v>696</v>
      </c>
      <c r="I54" s="129" t="s">
        <v>38</v>
      </c>
      <c r="J54" s="129" t="s">
        <v>696</v>
      </c>
      <c r="K54" s="129" t="s">
        <v>38</v>
      </c>
      <c r="L54" s="129" t="s">
        <v>696</v>
      </c>
      <c r="M54" s="129" t="s">
        <v>38</v>
      </c>
      <c r="N54" s="129" t="s">
        <v>696</v>
      </c>
      <c r="O54" s="129" t="s">
        <v>38</v>
      </c>
      <c r="P54" s="129" t="s">
        <v>696</v>
      </c>
      <c r="Q54" s="129" t="s">
        <v>38</v>
      </c>
      <c r="R54" s="129" t="s">
        <v>696</v>
      </c>
      <c r="S54" s="129" t="s">
        <v>38</v>
      </c>
      <c r="T54" s="129" t="s">
        <v>696</v>
      </c>
      <c r="U54" s="129" t="s">
        <v>38</v>
      </c>
      <c r="V54" s="129" t="s">
        <v>696</v>
      </c>
      <c r="W54" s="129" t="s">
        <v>38</v>
      </c>
      <c r="X54" s="129" t="s">
        <v>696</v>
      </c>
      <c r="Y54" s="129" t="s">
        <v>38</v>
      </c>
      <c r="Z54" s="129" t="s">
        <v>696</v>
      </c>
      <c r="AA54" s="129" t="s">
        <v>38</v>
      </c>
      <c r="AB54" s="129" t="s">
        <v>696</v>
      </c>
      <c r="AC54" s="129" t="s">
        <v>38</v>
      </c>
      <c r="AD54" s="129" t="s">
        <v>696</v>
      </c>
      <c r="AE54" s="129" t="s">
        <v>38</v>
      </c>
      <c r="AF54" s="129" t="s">
        <v>696</v>
      </c>
      <c r="AG54" s="129" t="s">
        <v>38</v>
      </c>
      <c r="AH54" s="129" t="s">
        <v>696</v>
      </c>
      <c r="AI54" s="129" t="s">
        <v>38</v>
      </c>
      <c r="AJ54" s="129" t="s">
        <v>696</v>
      </c>
      <c r="AK54" s="129" t="s">
        <v>38</v>
      </c>
      <c r="AL54" s="129" t="s">
        <v>696</v>
      </c>
      <c r="AM54" s="129" t="s">
        <v>38</v>
      </c>
      <c r="AN54" s="129" t="s">
        <v>696</v>
      </c>
      <c r="AO54" s="129" t="s">
        <v>38</v>
      </c>
      <c r="AP54" s="129" t="s">
        <v>696</v>
      </c>
      <c r="AQ54" s="129" t="s">
        <v>38</v>
      </c>
      <c r="AR54" s="129" t="s">
        <v>696</v>
      </c>
      <c r="AS54" s="129" t="s">
        <v>38</v>
      </c>
      <c r="AT54" s="129" t="s">
        <v>696</v>
      </c>
      <c r="AU54" s="129" t="s">
        <v>38</v>
      </c>
      <c r="AV54" s="129" t="s">
        <v>696</v>
      </c>
      <c r="AW54" s="129" t="s">
        <v>696</v>
      </c>
    </row>
    <row r="55" spans="1:49" s="8" customFormat="1" ht="15" customHeight="1" x14ac:dyDescent="0.25">
      <c r="A55" s="121" t="s">
        <v>528</v>
      </c>
      <c r="B55" s="121" t="s">
        <v>496</v>
      </c>
      <c r="C55" s="129" t="s">
        <v>696</v>
      </c>
      <c r="D55" s="129" t="s">
        <v>696</v>
      </c>
      <c r="E55" s="129" t="s">
        <v>696</v>
      </c>
      <c r="F55" s="129" t="s">
        <v>696</v>
      </c>
      <c r="G55" s="129" t="s">
        <v>696</v>
      </c>
      <c r="H55" s="129" t="s">
        <v>696</v>
      </c>
      <c r="I55" s="129" t="s">
        <v>38</v>
      </c>
      <c r="J55" s="129" t="s">
        <v>696</v>
      </c>
      <c r="K55" s="129" t="s">
        <v>38</v>
      </c>
      <c r="L55" s="129" t="s">
        <v>696</v>
      </c>
      <c r="M55" s="129" t="s">
        <v>38</v>
      </c>
      <c r="N55" s="129" t="s">
        <v>696</v>
      </c>
      <c r="O55" s="129" t="s">
        <v>38</v>
      </c>
      <c r="P55" s="129" t="s">
        <v>696</v>
      </c>
      <c r="Q55" s="129" t="s">
        <v>38</v>
      </c>
      <c r="R55" s="129" t="s">
        <v>696</v>
      </c>
      <c r="S55" s="129" t="s">
        <v>38</v>
      </c>
      <c r="T55" s="129" t="s">
        <v>696</v>
      </c>
      <c r="U55" s="129" t="s">
        <v>38</v>
      </c>
      <c r="V55" s="129" t="s">
        <v>696</v>
      </c>
      <c r="W55" s="129" t="s">
        <v>38</v>
      </c>
      <c r="X55" s="129" t="s">
        <v>696</v>
      </c>
      <c r="Y55" s="129" t="s">
        <v>38</v>
      </c>
      <c r="Z55" s="129" t="s">
        <v>696</v>
      </c>
      <c r="AA55" s="129" t="s">
        <v>38</v>
      </c>
      <c r="AB55" s="129" t="s">
        <v>696</v>
      </c>
      <c r="AC55" s="129" t="s">
        <v>38</v>
      </c>
      <c r="AD55" s="129" t="s">
        <v>696</v>
      </c>
      <c r="AE55" s="129" t="s">
        <v>38</v>
      </c>
      <c r="AF55" s="129" t="s">
        <v>696</v>
      </c>
      <c r="AG55" s="129" t="s">
        <v>38</v>
      </c>
      <c r="AH55" s="129" t="s">
        <v>696</v>
      </c>
      <c r="AI55" s="129" t="s">
        <v>38</v>
      </c>
      <c r="AJ55" s="129" t="s">
        <v>696</v>
      </c>
      <c r="AK55" s="129" t="s">
        <v>38</v>
      </c>
      <c r="AL55" s="129" t="s">
        <v>696</v>
      </c>
      <c r="AM55" s="129" t="s">
        <v>38</v>
      </c>
      <c r="AN55" s="129" t="s">
        <v>696</v>
      </c>
      <c r="AO55" s="129" t="s">
        <v>38</v>
      </c>
      <c r="AP55" s="129" t="s">
        <v>696</v>
      </c>
      <c r="AQ55" s="129" t="s">
        <v>38</v>
      </c>
      <c r="AR55" s="129" t="s">
        <v>696</v>
      </c>
      <c r="AS55" s="129" t="s">
        <v>38</v>
      </c>
      <c r="AT55" s="129" t="s">
        <v>696</v>
      </c>
      <c r="AU55" s="129" t="s">
        <v>38</v>
      </c>
      <c r="AV55" s="129" t="s">
        <v>696</v>
      </c>
      <c r="AW55" s="129" t="s">
        <v>696</v>
      </c>
    </row>
    <row r="56" spans="1:49" s="8" customFormat="1" ht="15" customHeight="1" x14ac:dyDescent="0.25">
      <c r="A56" s="121" t="s">
        <v>529</v>
      </c>
      <c r="B56" s="121" t="s">
        <v>497</v>
      </c>
      <c r="C56" s="129" t="s">
        <v>696</v>
      </c>
      <c r="D56" s="129" t="s">
        <v>696</v>
      </c>
      <c r="E56" s="129" t="s">
        <v>696</v>
      </c>
      <c r="F56" s="129" t="s">
        <v>696</v>
      </c>
      <c r="G56" s="129" t="s">
        <v>696</v>
      </c>
      <c r="H56" s="129" t="s">
        <v>696</v>
      </c>
      <c r="I56" s="129" t="s">
        <v>38</v>
      </c>
      <c r="J56" s="129" t="s">
        <v>696</v>
      </c>
      <c r="K56" s="129" t="s">
        <v>38</v>
      </c>
      <c r="L56" s="129" t="s">
        <v>696</v>
      </c>
      <c r="M56" s="129" t="s">
        <v>38</v>
      </c>
      <c r="N56" s="129" t="s">
        <v>696</v>
      </c>
      <c r="O56" s="129" t="s">
        <v>38</v>
      </c>
      <c r="P56" s="129" t="s">
        <v>696</v>
      </c>
      <c r="Q56" s="129" t="s">
        <v>38</v>
      </c>
      <c r="R56" s="129" t="s">
        <v>696</v>
      </c>
      <c r="S56" s="129" t="s">
        <v>38</v>
      </c>
      <c r="T56" s="129" t="s">
        <v>696</v>
      </c>
      <c r="U56" s="129" t="s">
        <v>38</v>
      </c>
      <c r="V56" s="129" t="s">
        <v>696</v>
      </c>
      <c r="W56" s="129" t="s">
        <v>38</v>
      </c>
      <c r="X56" s="129" t="s">
        <v>696</v>
      </c>
      <c r="Y56" s="129" t="s">
        <v>38</v>
      </c>
      <c r="Z56" s="129" t="s">
        <v>696</v>
      </c>
      <c r="AA56" s="129" t="s">
        <v>38</v>
      </c>
      <c r="AB56" s="129" t="s">
        <v>696</v>
      </c>
      <c r="AC56" s="129" t="s">
        <v>38</v>
      </c>
      <c r="AD56" s="129" t="s">
        <v>696</v>
      </c>
      <c r="AE56" s="129" t="s">
        <v>38</v>
      </c>
      <c r="AF56" s="129" t="s">
        <v>696</v>
      </c>
      <c r="AG56" s="129" t="s">
        <v>38</v>
      </c>
      <c r="AH56" s="129" t="s">
        <v>696</v>
      </c>
      <c r="AI56" s="129" t="s">
        <v>38</v>
      </c>
      <c r="AJ56" s="129" t="s">
        <v>696</v>
      </c>
      <c r="AK56" s="129" t="s">
        <v>38</v>
      </c>
      <c r="AL56" s="129" t="s">
        <v>696</v>
      </c>
      <c r="AM56" s="129" t="s">
        <v>38</v>
      </c>
      <c r="AN56" s="129" t="s">
        <v>696</v>
      </c>
      <c r="AO56" s="129" t="s">
        <v>38</v>
      </c>
      <c r="AP56" s="129" t="s">
        <v>696</v>
      </c>
      <c r="AQ56" s="129" t="s">
        <v>38</v>
      </c>
      <c r="AR56" s="129" t="s">
        <v>696</v>
      </c>
      <c r="AS56" s="129" t="s">
        <v>38</v>
      </c>
      <c r="AT56" s="129" t="s">
        <v>696</v>
      </c>
      <c r="AU56" s="129" t="s">
        <v>38</v>
      </c>
      <c r="AV56" s="129" t="s">
        <v>696</v>
      </c>
      <c r="AW56" s="129" t="s">
        <v>696</v>
      </c>
    </row>
    <row r="57" spans="1:49" s="8" customFormat="1" ht="15" customHeight="1" x14ac:dyDescent="0.25">
      <c r="A57" s="121" t="s">
        <v>530</v>
      </c>
      <c r="B57" s="121" t="s">
        <v>498</v>
      </c>
      <c r="C57" s="129" t="s">
        <v>696</v>
      </c>
      <c r="D57" s="129" t="s">
        <v>696</v>
      </c>
      <c r="E57" s="129" t="s">
        <v>696</v>
      </c>
      <c r="F57" s="129" t="s">
        <v>696</v>
      </c>
      <c r="G57" s="129" t="s">
        <v>696</v>
      </c>
      <c r="H57" s="129" t="s">
        <v>696</v>
      </c>
      <c r="I57" s="129" t="s">
        <v>38</v>
      </c>
      <c r="J57" s="129" t="s">
        <v>696</v>
      </c>
      <c r="K57" s="129" t="s">
        <v>38</v>
      </c>
      <c r="L57" s="129" t="s">
        <v>696</v>
      </c>
      <c r="M57" s="129" t="s">
        <v>38</v>
      </c>
      <c r="N57" s="129" t="s">
        <v>696</v>
      </c>
      <c r="O57" s="129" t="s">
        <v>38</v>
      </c>
      <c r="P57" s="129" t="s">
        <v>696</v>
      </c>
      <c r="Q57" s="129" t="s">
        <v>38</v>
      </c>
      <c r="R57" s="129" t="s">
        <v>696</v>
      </c>
      <c r="S57" s="129" t="s">
        <v>38</v>
      </c>
      <c r="T57" s="129" t="s">
        <v>696</v>
      </c>
      <c r="U57" s="129" t="s">
        <v>38</v>
      </c>
      <c r="V57" s="129" t="s">
        <v>696</v>
      </c>
      <c r="W57" s="129" t="s">
        <v>38</v>
      </c>
      <c r="X57" s="129" t="s">
        <v>696</v>
      </c>
      <c r="Y57" s="129" t="s">
        <v>38</v>
      </c>
      <c r="Z57" s="129" t="s">
        <v>696</v>
      </c>
      <c r="AA57" s="129" t="s">
        <v>38</v>
      </c>
      <c r="AB57" s="129" t="s">
        <v>696</v>
      </c>
      <c r="AC57" s="129" t="s">
        <v>38</v>
      </c>
      <c r="AD57" s="129" t="s">
        <v>696</v>
      </c>
      <c r="AE57" s="129" t="s">
        <v>38</v>
      </c>
      <c r="AF57" s="129" t="s">
        <v>696</v>
      </c>
      <c r="AG57" s="129" t="s">
        <v>38</v>
      </c>
      <c r="AH57" s="129" t="s">
        <v>696</v>
      </c>
      <c r="AI57" s="129" t="s">
        <v>38</v>
      </c>
      <c r="AJ57" s="129" t="s">
        <v>696</v>
      </c>
      <c r="AK57" s="129" t="s">
        <v>38</v>
      </c>
      <c r="AL57" s="129" t="s">
        <v>696</v>
      </c>
      <c r="AM57" s="129" t="s">
        <v>38</v>
      </c>
      <c r="AN57" s="129" t="s">
        <v>696</v>
      </c>
      <c r="AO57" s="129" t="s">
        <v>38</v>
      </c>
      <c r="AP57" s="129" t="s">
        <v>696</v>
      </c>
      <c r="AQ57" s="129" t="s">
        <v>38</v>
      </c>
      <c r="AR57" s="129" t="s">
        <v>696</v>
      </c>
      <c r="AS57" s="129" t="s">
        <v>38</v>
      </c>
      <c r="AT57" s="129" t="s">
        <v>696</v>
      </c>
      <c r="AU57" s="129" t="s">
        <v>38</v>
      </c>
      <c r="AV57" s="129" t="s">
        <v>696</v>
      </c>
      <c r="AW57" s="129" t="s">
        <v>696</v>
      </c>
    </row>
    <row r="58" spans="1:49" s="8" customFormat="1" ht="15" customHeight="1" x14ac:dyDescent="0.25">
      <c r="A58" s="121" t="s">
        <v>531</v>
      </c>
      <c r="B58" s="121" t="s">
        <v>499</v>
      </c>
      <c r="C58" s="129" t="s">
        <v>696</v>
      </c>
      <c r="D58" s="129" t="s">
        <v>696</v>
      </c>
      <c r="E58" s="129" t="s">
        <v>696</v>
      </c>
      <c r="F58" s="129" t="s">
        <v>696</v>
      </c>
      <c r="G58" s="129" t="s">
        <v>696</v>
      </c>
      <c r="H58" s="129" t="s">
        <v>696</v>
      </c>
      <c r="I58" s="129" t="s">
        <v>38</v>
      </c>
      <c r="J58" s="129" t="s">
        <v>696</v>
      </c>
      <c r="K58" s="129" t="s">
        <v>38</v>
      </c>
      <c r="L58" s="129" t="s">
        <v>696</v>
      </c>
      <c r="M58" s="129" t="s">
        <v>38</v>
      </c>
      <c r="N58" s="129" t="s">
        <v>696</v>
      </c>
      <c r="O58" s="129" t="s">
        <v>38</v>
      </c>
      <c r="P58" s="129" t="s">
        <v>696</v>
      </c>
      <c r="Q58" s="129" t="s">
        <v>38</v>
      </c>
      <c r="R58" s="129" t="s">
        <v>696</v>
      </c>
      <c r="S58" s="129" t="s">
        <v>38</v>
      </c>
      <c r="T58" s="129" t="s">
        <v>696</v>
      </c>
      <c r="U58" s="129" t="s">
        <v>38</v>
      </c>
      <c r="V58" s="129" t="s">
        <v>696</v>
      </c>
      <c r="W58" s="129" t="s">
        <v>38</v>
      </c>
      <c r="X58" s="129" t="s">
        <v>696</v>
      </c>
      <c r="Y58" s="129" t="s">
        <v>38</v>
      </c>
      <c r="Z58" s="129" t="s">
        <v>696</v>
      </c>
      <c r="AA58" s="129" t="s">
        <v>38</v>
      </c>
      <c r="AB58" s="129" t="s">
        <v>696</v>
      </c>
      <c r="AC58" s="129" t="s">
        <v>38</v>
      </c>
      <c r="AD58" s="129" t="s">
        <v>696</v>
      </c>
      <c r="AE58" s="129" t="s">
        <v>38</v>
      </c>
      <c r="AF58" s="129" t="s">
        <v>696</v>
      </c>
      <c r="AG58" s="129" t="s">
        <v>38</v>
      </c>
      <c r="AH58" s="129" t="s">
        <v>696</v>
      </c>
      <c r="AI58" s="129" t="s">
        <v>38</v>
      </c>
      <c r="AJ58" s="129" t="s">
        <v>696</v>
      </c>
      <c r="AK58" s="129" t="s">
        <v>38</v>
      </c>
      <c r="AL58" s="129" t="s">
        <v>696</v>
      </c>
      <c r="AM58" s="129" t="s">
        <v>38</v>
      </c>
      <c r="AN58" s="129" t="s">
        <v>696</v>
      </c>
      <c r="AO58" s="129" t="s">
        <v>38</v>
      </c>
      <c r="AP58" s="129" t="s">
        <v>696</v>
      </c>
      <c r="AQ58" s="129" t="s">
        <v>38</v>
      </c>
      <c r="AR58" s="129" t="s">
        <v>696</v>
      </c>
      <c r="AS58" s="129" t="s">
        <v>38</v>
      </c>
      <c r="AT58" s="129" t="s">
        <v>696</v>
      </c>
      <c r="AU58" s="129" t="s">
        <v>38</v>
      </c>
      <c r="AV58" s="129" t="s">
        <v>696</v>
      </c>
      <c r="AW58" s="129" t="s">
        <v>696</v>
      </c>
    </row>
    <row r="59" spans="1:49" ht="29.1" customHeight="1" x14ac:dyDescent="0.25">
      <c r="A59" s="121" t="s">
        <v>650</v>
      </c>
      <c r="B59" s="119" t="s">
        <v>322</v>
      </c>
      <c r="C59" s="129"/>
      <c r="D59" s="129"/>
      <c r="E59" s="129"/>
      <c r="F59" s="129"/>
      <c r="G59" s="129"/>
      <c r="H59" s="129"/>
      <c r="I59" s="129"/>
      <c r="J59" s="129"/>
      <c r="K59" s="129"/>
      <c r="L59" s="129"/>
      <c r="M59" s="129"/>
      <c r="N59" s="129"/>
      <c r="O59" s="129"/>
      <c r="P59" s="129"/>
      <c r="Q59" s="129"/>
      <c r="R59" s="129"/>
      <c r="S59" s="129"/>
      <c r="T59" s="129"/>
      <c r="U59" s="129"/>
      <c r="V59" s="129"/>
      <c r="W59" s="129"/>
      <c r="X59" s="129"/>
      <c r="Y59" s="129"/>
      <c r="Z59" s="129"/>
      <c r="AA59" s="129"/>
      <c r="AB59" s="129"/>
      <c r="AC59" s="129"/>
      <c r="AD59" s="129"/>
      <c r="AE59" s="129"/>
      <c r="AF59" s="129"/>
      <c r="AG59" s="129"/>
      <c r="AH59" s="129"/>
      <c r="AI59" s="129"/>
      <c r="AJ59" s="129"/>
      <c r="AK59" s="129"/>
      <c r="AL59" s="129"/>
      <c r="AM59" s="129"/>
      <c r="AN59" s="129"/>
      <c r="AO59" s="129"/>
      <c r="AP59" s="129"/>
      <c r="AQ59" s="129"/>
      <c r="AR59" s="129"/>
      <c r="AS59" s="129"/>
      <c r="AT59" s="129"/>
      <c r="AU59" s="129"/>
      <c r="AV59" s="129"/>
      <c r="AW59" s="129"/>
    </row>
    <row r="60" spans="1:49" ht="15" customHeight="1" x14ac:dyDescent="0.25">
      <c r="A60" s="121" t="s">
        <v>323</v>
      </c>
      <c r="B60" s="121" t="s">
        <v>324</v>
      </c>
      <c r="C60" s="129" t="s">
        <v>702</v>
      </c>
      <c r="D60" s="129" t="s">
        <v>702</v>
      </c>
      <c r="E60" s="129" t="s">
        <v>702</v>
      </c>
      <c r="F60" s="129" t="s">
        <v>696</v>
      </c>
      <c r="G60" s="129" t="s">
        <v>696</v>
      </c>
      <c r="H60" s="129" t="s">
        <v>696</v>
      </c>
      <c r="I60" s="129" t="s">
        <v>38</v>
      </c>
      <c r="J60" s="129" t="s">
        <v>696</v>
      </c>
      <c r="K60" s="129" t="s">
        <v>38</v>
      </c>
      <c r="L60" s="129" t="s">
        <v>696</v>
      </c>
      <c r="M60" s="129" t="s">
        <v>38</v>
      </c>
      <c r="N60" s="129" t="s">
        <v>696</v>
      </c>
      <c r="O60" s="129" t="s">
        <v>38</v>
      </c>
      <c r="P60" s="129" t="s">
        <v>696</v>
      </c>
      <c r="Q60" s="129" t="s">
        <v>38</v>
      </c>
      <c r="R60" s="129" t="s">
        <v>696</v>
      </c>
      <c r="S60" s="129" t="s">
        <v>38</v>
      </c>
      <c r="T60" s="129" t="s">
        <v>696</v>
      </c>
      <c r="U60" s="129" t="s">
        <v>38</v>
      </c>
      <c r="V60" s="129" t="s">
        <v>696</v>
      </c>
      <c r="W60" s="129" t="s">
        <v>38</v>
      </c>
      <c r="X60" s="129" t="s">
        <v>702</v>
      </c>
      <c r="Y60" s="129" t="s">
        <v>647</v>
      </c>
      <c r="Z60" s="129" t="s">
        <v>702</v>
      </c>
      <c r="AA60" s="129" t="s">
        <v>647</v>
      </c>
      <c r="AB60" s="129" t="s">
        <v>696</v>
      </c>
      <c r="AC60" s="129" t="s">
        <v>38</v>
      </c>
      <c r="AD60" s="129" t="s">
        <v>696</v>
      </c>
      <c r="AE60" s="129" t="s">
        <v>38</v>
      </c>
      <c r="AF60" s="129" t="s">
        <v>696</v>
      </c>
      <c r="AG60" s="129" t="s">
        <v>38</v>
      </c>
      <c r="AH60" s="129" t="s">
        <v>696</v>
      </c>
      <c r="AI60" s="129" t="s">
        <v>38</v>
      </c>
      <c r="AJ60" s="129" t="s">
        <v>696</v>
      </c>
      <c r="AK60" s="129" t="s">
        <v>38</v>
      </c>
      <c r="AL60" s="129" t="s">
        <v>696</v>
      </c>
      <c r="AM60" s="129" t="s">
        <v>38</v>
      </c>
      <c r="AN60" s="129" t="s">
        <v>696</v>
      </c>
      <c r="AO60" s="129" t="s">
        <v>38</v>
      </c>
      <c r="AP60" s="129" t="s">
        <v>696</v>
      </c>
      <c r="AQ60" s="129" t="s">
        <v>38</v>
      </c>
      <c r="AR60" s="129" t="s">
        <v>696</v>
      </c>
      <c r="AS60" s="129" t="s">
        <v>38</v>
      </c>
      <c r="AT60" s="129" t="s">
        <v>696</v>
      </c>
      <c r="AU60" s="129" t="s">
        <v>38</v>
      </c>
      <c r="AV60" s="129" t="s">
        <v>702</v>
      </c>
      <c r="AW60" s="129" t="s">
        <v>702</v>
      </c>
    </row>
    <row r="61" spans="1:49" s="8" customFormat="1" ht="15" customHeight="1" x14ac:dyDescent="0.25">
      <c r="A61" s="121" t="s">
        <v>325</v>
      </c>
      <c r="B61" s="121" t="s">
        <v>326</v>
      </c>
      <c r="C61" s="129" t="s">
        <v>696</v>
      </c>
      <c r="D61" s="129" t="s">
        <v>696</v>
      </c>
      <c r="E61" s="129" t="s">
        <v>696</v>
      </c>
      <c r="F61" s="129" t="s">
        <v>696</v>
      </c>
      <c r="G61" s="129" t="s">
        <v>696</v>
      </c>
      <c r="H61" s="129" t="s">
        <v>696</v>
      </c>
      <c r="I61" s="129" t="s">
        <v>38</v>
      </c>
      <c r="J61" s="129" t="s">
        <v>696</v>
      </c>
      <c r="K61" s="129" t="s">
        <v>38</v>
      </c>
      <c r="L61" s="129" t="s">
        <v>696</v>
      </c>
      <c r="M61" s="129" t="s">
        <v>38</v>
      </c>
      <c r="N61" s="129" t="s">
        <v>696</v>
      </c>
      <c r="O61" s="129" t="s">
        <v>38</v>
      </c>
      <c r="P61" s="129" t="s">
        <v>696</v>
      </c>
      <c r="Q61" s="129" t="s">
        <v>38</v>
      </c>
      <c r="R61" s="129" t="s">
        <v>696</v>
      </c>
      <c r="S61" s="129" t="s">
        <v>38</v>
      </c>
      <c r="T61" s="129" t="s">
        <v>696</v>
      </c>
      <c r="U61" s="129" t="s">
        <v>38</v>
      </c>
      <c r="V61" s="129" t="s">
        <v>696</v>
      </c>
      <c r="W61" s="129" t="s">
        <v>38</v>
      </c>
      <c r="X61" s="129" t="s">
        <v>696</v>
      </c>
      <c r="Y61" s="129" t="s">
        <v>38</v>
      </c>
      <c r="Z61" s="129" t="s">
        <v>696</v>
      </c>
      <c r="AA61" s="129" t="s">
        <v>38</v>
      </c>
      <c r="AB61" s="129" t="s">
        <v>696</v>
      </c>
      <c r="AC61" s="129" t="s">
        <v>38</v>
      </c>
      <c r="AD61" s="129" t="s">
        <v>696</v>
      </c>
      <c r="AE61" s="129" t="s">
        <v>38</v>
      </c>
      <c r="AF61" s="129" t="s">
        <v>696</v>
      </c>
      <c r="AG61" s="129" t="s">
        <v>38</v>
      </c>
      <c r="AH61" s="129" t="s">
        <v>696</v>
      </c>
      <c r="AI61" s="129" t="s">
        <v>38</v>
      </c>
      <c r="AJ61" s="129" t="s">
        <v>696</v>
      </c>
      <c r="AK61" s="129" t="s">
        <v>38</v>
      </c>
      <c r="AL61" s="129" t="s">
        <v>696</v>
      </c>
      <c r="AM61" s="129" t="s">
        <v>38</v>
      </c>
      <c r="AN61" s="129" t="s">
        <v>696</v>
      </c>
      <c r="AO61" s="129" t="s">
        <v>38</v>
      </c>
      <c r="AP61" s="129" t="s">
        <v>696</v>
      </c>
      <c r="AQ61" s="129" t="s">
        <v>38</v>
      </c>
      <c r="AR61" s="129" t="s">
        <v>696</v>
      </c>
      <c r="AS61" s="129" t="s">
        <v>38</v>
      </c>
      <c r="AT61" s="129" t="s">
        <v>696</v>
      </c>
      <c r="AU61" s="129" t="s">
        <v>38</v>
      </c>
      <c r="AV61" s="129" t="s">
        <v>696</v>
      </c>
      <c r="AW61" s="129" t="s">
        <v>696</v>
      </c>
    </row>
    <row r="62" spans="1:49" s="8" customFormat="1" ht="15" customHeight="1" x14ac:dyDescent="0.25">
      <c r="A62" s="121" t="s">
        <v>327</v>
      </c>
      <c r="B62" s="121" t="s">
        <v>328</v>
      </c>
      <c r="C62" s="129" t="s">
        <v>696</v>
      </c>
      <c r="D62" s="129" t="s">
        <v>696</v>
      </c>
      <c r="E62" s="129" t="s">
        <v>696</v>
      </c>
      <c r="F62" s="129" t="s">
        <v>696</v>
      </c>
      <c r="G62" s="129" t="s">
        <v>696</v>
      </c>
      <c r="H62" s="129" t="s">
        <v>696</v>
      </c>
      <c r="I62" s="129" t="s">
        <v>38</v>
      </c>
      <c r="J62" s="129" t="s">
        <v>696</v>
      </c>
      <c r="K62" s="129" t="s">
        <v>38</v>
      </c>
      <c r="L62" s="129" t="s">
        <v>696</v>
      </c>
      <c r="M62" s="129" t="s">
        <v>38</v>
      </c>
      <c r="N62" s="129" t="s">
        <v>696</v>
      </c>
      <c r="O62" s="129" t="s">
        <v>38</v>
      </c>
      <c r="P62" s="129" t="s">
        <v>696</v>
      </c>
      <c r="Q62" s="129" t="s">
        <v>38</v>
      </c>
      <c r="R62" s="129" t="s">
        <v>696</v>
      </c>
      <c r="S62" s="129" t="s">
        <v>38</v>
      </c>
      <c r="T62" s="129" t="s">
        <v>696</v>
      </c>
      <c r="U62" s="129" t="s">
        <v>38</v>
      </c>
      <c r="V62" s="129" t="s">
        <v>696</v>
      </c>
      <c r="W62" s="129" t="s">
        <v>38</v>
      </c>
      <c r="X62" s="129" t="s">
        <v>696</v>
      </c>
      <c r="Y62" s="129" t="s">
        <v>38</v>
      </c>
      <c r="Z62" s="129" t="s">
        <v>696</v>
      </c>
      <c r="AA62" s="129" t="s">
        <v>38</v>
      </c>
      <c r="AB62" s="129" t="s">
        <v>696</v>
      </c>
      <c r="AC62" s="129" t="s">
        <v>38</v>
      </c>
      <c r="AD62" s="129" t="s">
        <v>696</v>
      </c>
      <c r="AE62" s="129" t="s">
        <v>38</v>
      </c>
      <c r="AF62" s="129" t="s">
        <v>696</v>
      </c>
      <c r="AG62" s="129" t="s">
        <v>38</v>
      </c>
      <c r="AH62" s="129" t="s">
        <v>696</v>
      </c>
      <c r="AI62" s="129" t="s">
        <v>38</v>
      </c>
      <c r="AJ62" s="129" t="s">
        <v>696</v>
      </c>
      <c r="AK62" s="129" t="s">
        <v>38</v>
      </c>
      <c r="AL62" s="129" t="s">
        <v>696</v>
      </c>
      <c r="AM62" s="129" t="s">
        <v>38</v>
      </c>
      <c r="AN62" s="129" t="s">
        <v>696</v>
      </c>
      <c r="AO62" s="129" t="s">
        <v>38</v>
      </c>
      <c r="AP62" s="129" t="s">
        <v>696</v>
      </c>
      <c r="AQ62" s="129" t="s">
        <v>38</v>
      </c>
      <c r="AR62" s="129" t="s">
        <v>696</v>
      </c>
      <c r="AS62" s="129" t="s">
        <v>38</v>
      </c>
      <c r="AT62" s="129" t="s">
        <v>696</v>
      </c>
      <c r="AU62" s="129" t="s">
        <v>38</v>
      </c>
      <c r="AV62" s="129" t="s">
        <v>696</v>
      </c>
      <c r="AW62" s="129" t="s">
        <v>696</v>
      </c>
    </row>
    <row r="63" spans="1:49" s="8" customFormat="1" ht="15" customHeight="1" x14ac:dyDescent="0.25">
      <c r="A63" s="121" t="s">
        <v>329</v>
      </c>
      <c r="B63" s="121" t="s">
        <v>330</v>
      </c>
      <c r="C63" s="129" t="s">
        <v>696</v>
      </c>
      <c r="D63" s="129" t="s">
        <v>696</v>
      </c>
      <c r="E63" s="129" t="s">
        <v>696</v>
      </c>
      <c r="F63" s="129" t="s">
        <v>696</v>
      </c>
      <c r="G63" s="129" t="s">
        <v>696</v>
      </c>
      <c r="H63" s="129" t="s">
        <v>696</v>
      </c>
      <c r="I63" s="129" t="s">
        <v>38</v>
      </c>
      <c r="J63" s="129" t="s">
        <v>696</v>
      </c>
      <c r="K63" s="129" t="s">
        <v>38</v>
      </c>
      <c r="L63" s="129" t="s">
        <v>696</v>
      </c>
      <c r="M63" s="129" t="s">
        <v>38</v>
      </c>
      <c r="N63" s="129" t="s">
        <v>696</v>
      </c>
      <c r="O63" s="129" t="s">
        <v>38</v>
      </c>
      <c r="P63" s="129" t="s">
        <v>696</v>
      </c>
      <c r="Q63" s="129" t="s">
        <v>38</v>
      </c>
      <c r="R63" s="129" t="s">
        <v>696</v>
      </c>
      <c r="S63" s="129" t="s">
        <v>38</v>
      </c>
      <c r="T63" s="129" t="s">
        <v>696</v>
      </c>
      <c r="U63" s="129" t="s">
        <v>38</v>
      </c>
      <c r="V63" s="129" t="s">
        <v>696</v>
      </c>
      <c r="W63" s="129" t="s">
        <v>38</v>
      </c>
      <c r="X63" s="129" t="s">
        <v>696</v>
      </c>
      <c r="Y63" s="129" t="s">
        <v>38</v>
      </c>
      <c r="Z63" s="129" t="s">
        <v>696</v>
      </c>
      <c r="AA63" s="129" t="s">
        <v>38</v>
      </c>
      <c r="AB63" s="129" t="s">
        <v>696</v>
      </c>
      <c r="AC63" s="129" t="s">
        <v>38</v>
      </c>
      <c r="AD63" s="129" t="s">
        <v>696</v>
      </c>
      <c r="AE63" s="129" t="s">
        <v>38</v>
      </c>
      <c r="AF63" s="129" t="s">
        <v>696</v>
      </c>
      <c r="AG63" s="129" t="s">
        <v>38</v>
      </c>
      <c r="AH63" s="129" t="s">
        <v>696</v>
      </c>
      <c r="AI63" s="129" t="s">
        <v>38</v>
      </c>
      <c r="AJ63" s="129" t="s">
        <v>696</v>
      </c>
      <c r="AK63" s="129" t="s">
        <v>38</v>
      </c>
      <c r="AL63" s="129" t="s">
        <v>696</v>
      </c>
      <c r="AM63" s="129" t="s">
        <v>38</v>
      </c>
      <c r="AN63" s="129" t="s">
        <v>696</v>
      </c>
      <c r="AO63" s="129" t="s">
        <v>38</v>
      </c>
      <c r="AP63" s="129" t="s">
        <v>696</v>
      </c>
      <c r="AQ63" s="129" t="s">
        <v>38</v>
      </c>
      <c r="AR63" s="129" t="s">
        <v>696</v>
      </c>
      <c r="AS63" s="129" t="s">
        <v>38</v>
      </c>
      <c r="AT63" s="129" t="s">
        <v>696</v>
      </c>
      <c r="AU63" s="129" t="s">
        <v>38</v>
      </c>
      <c r="AV63" s="129" t="s">
        <v>696</v>
      </c>
      <c r="AW63" s="129" t="s">
        <v>696</v>
      </c>
    </row>
    <row r="64" spans="1:49" s="8" customFormat="1" ht="15" customHeight="1" x14ac:dyDescent="0.25">
      <c r="A64" s="121" t="s">
        <v>331</v>
      </c>
      <c r="B64" s="121" t="s">
        <v>332</v>
      </c>
      <c r="C64" s="129" t="s">
        <v>723</v>
      </c>
      <c r="D64" s="129" t="s">
        <v>723</v>
      </c>
      <c r="E64" s="129" t="s">
        <v>723</v>
      </c>
      <c r="F64" s="129" t="s">
        <v>696</v>
      </c>
      <c r="G64" s="129" t="s">
        <v>696</v>
      </c>
      <c r="H64" s="129" t="s">
        <v>696</v>
      </c>
      <c r="I64" s="129" t="s">
        <v>38</v>
      </c>
      <c r="J64" s="129" t="s">
        <v>696</v>
      </c>
      <c r="K64" s="129" t="s">
        <v>38</v>
      </c>
      <c r="L64" s="129" t="s">
        <v>696</v>
      </c>
      <c r="M64" s="129" t="s">
        <v>38</v>
      </c>
      <c r="N64" s="129" t="s">
        <v>696</v>
      </c>
      <c r="O64" s="129" t="s">
        <v>38</v>
      </c>
      <c r="P64" s="129" t="s">
        <v>696</v>
      </c>
      <c r="Q64" s="129" t="s">
        <v>38</v>
      </c>
      <c r="R64" s="129" t="s">
        <v>696</v>
      </c>
      <c r="S64" s="129" t="s">
        <v>38</v>
      </c>
      <c r="T64" s="129" t="s">
        <v>696</v>
      </c>
      <c r="U64" s="129" t="s">
        <v>38</v>
      </c>
      <c r="V64" s="129" t="s">
        <v>696</v>
      </c>
      <c r="W64" s="129" t="s">
        <v>38</v>
      </c>
      <c r="X64" s="129" t="s">
        <v>696</v>
      </c>
      <c r="Y64" s="129" t="s">
        <v>647</v>
      </c>
      <c r="Z64" s="129" t="s">
        <v>723</v>
      </c>
      <c r="AA64" s="129" t="s">
        <v>647</v>
      </c>
      <c r="AB64" s="129" t="s">
        <v>696</v>
      </c>
      <c r="AC64" s="129" t="s">
        <v>38</v>
      </c>
      <c r="AD64" s="129" t="s">
        <v>696</v>
      </c>
      <c r="AE64" s="129" t="s">
        <v>38</v>
      </c>
      <c r="AF64" s="129" t="s">
        <v>696</v>
      </c>
      <c r="AG64" s="129" t="s">
        <v>38</v>
      </c>
      <c r="AH64" s="129" t="s">
        <v>696</v>
      </c>
      <c r="AI64" s="129" t="s">
        <v>38</v>
      </c>
      <c r="AJ64" s="129" t="s">
        <v>696</v>
      </c>
      <c r="AK64" s="129" t="s">
        <v>38</v>
      </c>
      <c r="AL64" s="129" t="s">
        <v>696</v>
      </c>
      <c r="AM64" s="129" t="s">
        <v>38</v>
      </c>
      <c r="AN64" s="129" t="s">
        <v>696</v>
      </c>
      <c r="AO64" s="129" t="s">
        <v>38</v>
      </c>
      <c r="AP64" s="129" t="s">
        <v>696</v>
      </c>
      <c r="AQ64" s="129" t="s">
        <v>38</v>
      </c>
      <c r="AR64" s="129" t="s">
        <v>696</v>
      </c>
      <c r="AS64" s="129" t="s">
        <v>38</v>
      </c>
      <c r="AT64" s="129" t="s">
        <v>696</v>
      </c>
      <c r="AU64" s="129" t="s">
        <v>38</v>
      </c>
      <c r="AV64" s="129" t="s">
        <v>723</v>
      </c>
      <c r="AW64" s="129" t="s">
        <v>723</v>
      </c>
    </row>
    <row r="65" spans="1:49" s="8" customFormat="1" ht="15" customHeight="1" x14ac:dyDescent="0.25">
      <c r="A65" s="121" t="s">
        <v>333</v>
      </c>
      <c r="B65" s="121" t="s">
        <v>495</v>
      </c>
      <c r="C65" s="129" t="s">
        <v>696</v>
      </c>
      <c r="D65" s="129" t="s">
        <v>696</v>
      </c>
      <c r="E65" s="129" t="s">
        <v>696</v>
      </c>
      <c r="F65" s="129" t="s">
        <v>696</v>
      </c>
      <c r="G65" s="129" t="s">
        <v>696</v>
      </c>
      <c r="H65" s="129" t="s">
        <v>696</v>
      </c>
      <c r="I65" s="129" t="s">
        <v>38</v>
      </c>
      <c r="J65" s="129" t="s">
        <v>696</v>
      </c>
      <c r="K65" s="129" t="s">
        <v>38</v>
      </c>
      <c r="L65" s="129" t="s">
        <v>696</v>
      </c>
      <c r="M65" s="129" t="s">
        <v>38</v>
      </c>
      <c r="N65" s="129" t="s">
        <v>696</v>
      </c>
      <c r="O65" s="129" t="s">
        <v>38</v>
      </c>
      <c r="P65" s="129" t="s">
        <v>696</v>
      </c>
      <c r="Q65" s="129" t="s">
        <v>38</v>
      </c>
      <c r="R65" s="129" t="s">
        <v>696</v>
      </c>
      <c r="S65" s="129" t="s">
        <v>38</v>
      </c>
      <c r="T65" s="129" t="s">
        <v>696</v>
      </c>
      <c r="U65" s="129" t="s">
        <v>38</v>
      </c>
      <c r="V65" s="129" t="s">
        <v>696</v>
      </c>
      <c r="W65" s="129" t="s">
        <v>38</v>
      </c>
      <c r="X65" s="129" t="s">
        <v>696</v>
      </c>
      <c r="Y65" s="129" t="s">
        <v>38</v>
      </c>
      <c r="Z65" s="129" t="s">
        <v>696</v>
      </c>
      <c r="AA65" s="129" t="s">
        <v>38</v>
      </c>
      <c r="AB65" s="129" t="s">
        <v>696</v>
      </c>
      <c r="AC65" s="129" t="s">
        <v>38</v>
      </c>
      <c r="AD65" s="129" t="s">
        <v>696</v>
      </c>
      <c r="AE65" s="129" t="s">
        <v>38</v>
      </c>
      <c r="AF65" s="129" t="s">
        <v>696</v>
      </c>
      <c r="AG65" s="129" t="s">
        <v>38</v>
      </c>
      <c r="AH65" s="129" t="s">
        <v>696</v>
      </c>
      <c r="AI65" s="129" t="s">
        <v>38</v>
      </c>
      <c r="AJ65" s="129" t="s">
        <v>696</v>
      </c>
      <c r="AK65" s="129" t="s">
        <v>38</v>
      </c>
      <c r="AL65" s="129" t="s">
        <v>696</v>
      </c>
      <c r="AM65" s="129" t="s">
        <v>38</v>
      </c>
      <c r="AN65" s="129" t="s">
        <v>696</v>
      </c>
      <c r="AO65" s="129" t="s">
        <v>38</v>
      </c>
      <c r="AP65" s="129" t="s">
        <v>696</v>
      </c>
      <c r="AQ65" s="129" t="s">
        <v>38</v>
      </c>
      <c r="AR65" s="129" t="s">
        <v>696</v>
      </c>
      <c r="AS65" s="129" t="s">
        <v>38</v>
      </c>
      <c r="AT65" s="129" t="s">
        <v>696</v>
      </c>
      <c r="AU65" s="129" t="s">
        <v>38</v>
      </c>
      <c r="AV65" s="129" t="s">
        <v>696</v>
      </c>
      <c r="AW65" s="129" t="s">
        <v>696</v>
      </c>
    </row>
    <row r="66" spans="1:49" s="8" customFormat="1" ht="15" customHeight="1" x14ac:dyDescent="0.25">
      <c r="A66" s="121" t="s">
        <v>532</v>
      </c>
      <c r="B66" s="121" t="s">
        <v>496</v>
      </c>
      <c r="C66" s="129" t="s">
        <v>696</v>
      </c>
      <c r="D66" s="129" t="s">
        <v>696</v>
      </c>
      <c r="E66" s="129" t="s">
        <v>696</v>
      </c>
      <c r="F66" s="129" t="s">
        <v>696</v>
      </c>
      <c r="G66" s="129" t="s">
        <v>696</v>
      </c>
      <c r="H66" s="129" t="s">
        <v>696</v>
      </c>
      <c r="I66" s="129" t="s">
        <v>38</v>
      </c>
      <c r="J66" s="129" t="s">
        <v>696</v>
      </c>
      <c r="K66" s="129" t="s">
        <v>38</v>
      </c>
      <c r="L66" s="129" t="s">
        <v>696</v>
      </c>
      <c r="M66" s="129" t="s">
        <v>38</v>
      </c>
      <c r="N66" s="129" t="s">
        <v>696</v>
      </c>
      <c r="O66" s="129" t="s">
        <v>38</v>
      </c>
      <c r="P66" s="129" t="s">
        <v>696</v>
      </c>
      <c r="Q66" s="129" t="s">
        <v>38</v>
      </c>
      <c r="R66" s="129" t="s">
        <v>696</v>
      </c>
      <c r="S66" s="129" t="s">
        <v>38</v>
      </c>
      <c r="T66" s="129" t="s">
        <v>696</v>
      </c>
      <c r="U66" s="129" t="s">
        <v>38</v>
      </c>
      <c r="V66" s="129" t="s">
        <v>696</v>
      </c>
      <c r="W66" s="129" t="s">
        <v>38</v>
      </c>
      <c r="X66" s="129" t="s">
        <v>696</v>
      </c>
      <c r="Y66" s="129" t="s">
        <v>38</v>
      </c>
      <c r="Z66" s="129" t="s">
        <v>696</v>
      </c>
      <c r="AA66" s="129" t="s">
        <v>38</v>
      </c>
      <c r="AB66" s="129" t="s">
        <v>696</v>
      </c>
      <c r="AC66" s="129" t="s">
        <v>38</v>
      </c>
      <c r="AD66" s="129" t="s">
        <v>696</v>
      </c>
      <c r="AE66" s="129" t="s">
        <v>38</v>
      </c>
      <c r="AF66" s="129" t="s">
        <v>696</v>
      </c>
      <c r="AG66" s="129" t="s">
        <v>38</v>
      </c>
      <c r="AH66" s="129" t="s">
        <v>696</v>
      </c>
      <c r="AI66" s="129" t="s">
        <v>38</v>
      </c>
      <c r="AJ66" s="129" t="s">
        <v>696</v>
      </c>
      <c r="AK66" s="129" t="s">
        <v>38</v>
      </c>
      <c r="AL66" s="129" t="s">
        <v>696</v>
      </c>
      <c r="AM66" s="129" t="s">
        <v>38</v>
      </c>
      <c r="AN66" s="129" t="s">
        <v>696</v>
      </c>
      <c r="AO66" s="129" t="s">
        <v>38</v>
      </c>
      <c r="AP66" s="129" t="s">
        <v>696</v>
      </c>
      <c r="AQ66" s="129" t="s">
        <v>38</v>
      </c>
      <c r="AR66" s="129" t="s">
        <v>696</v>
      </c>
      <c r="AS66" s="129" t="s">
        <v>38</v>
      </c>
      <c r="AT66" s="129" t="s">
        <v>696</v>
      </c>
      <c r="AU66" s="129" t="s">
        <v>38</v>
      </c>
      <c r="AV66" s="129" t="s">
        <v>696</v>
      </c>
      <c r="AW66" s="129" t="s">
        <v>696</v>
      </c>
    </row>
    <row r="67" spans="1:49" s="8" customFormat="1" ht="15" customHeight="1" x14ac:dyDescent="0.25">
      <c r="A67" s="121" t="s">
        <v>533</v>
      </c>
      <c r="B67" s="121" t="s">
        <v>497</v>
      </c>
      <c r="C67" s="129" t="s">
        <v>696</v>
      </c>
      <c r="D67" s="129" t="s">
        <v>696</v>
      </c>
      <c r="E67" s="129" t="s">
        <v>696</v>
      </c>
      <c r="F67" s="129" t="s">
        <v>696</v>
      </c>
      <c r="G67" s="129" t="s">
        <v>696</v>
      </c>
      <c r="H67" s="129" t="s">
        <v>696</v>
      </c>
      <c r="I67" s="129" t="s">
        <v>38</v>
      </c>
      <c r="J67" s="129" t="s">
        <v>696</v>
      </c>
      <c r="K67" s="129" t="s">
        <v>38</v>
      </c>
      <c r="L67" s="129" t="s">
        <v>696</v>
      </c>
      <c r="M67" s="129" t="s">
        <v>38</v>
      </c>
      <c r="N67" s="129" t="s">
        <v>696</v>
      </c>
      <c r="O67" s="129" t="s">
        <v>38</v>
      </c>
      <c r="P67" s="129" t="s">
        <v>696</v>
      </c>
      <c r="Q67" s="129" t="s">
        <v>38</v>
      </c>
      <c r="R67" s="129" t="s">
        <v>696</v>
      </c>
      <c r="S67" s="129" t="s">
        <v>38</v>
      </c>
      <c r="T67" s="129" t="s">
        <v>696</v>
      </c>
      <c r="U67" s="129" t="s">
        <v>38</v>
      </c>
      <c r="V67" s="129" t="s">
        <v>696</v>
      </c>
      <c r="W67" s="129" t="s">
        <v>38</v>
      </c>
      <c r="X67" s="129" t="s">
        <v>696</v>
      </c>
      <c r="Y67" s="129" t="s">
        <v>38</v>
      </c>
      <c r="Z67" s="129" t="s">
        <v>696</v>
      </c>
      <c r="AA67" s="129" t="s">
        <v>38</v>
      </c>
      <c r="AB67" s="129" t="s">
        <v>696</v>
      </c>
      <c r="AC67" s="129" t="s">
        <v>38</v>
      </c>
      <c r="AD67" s="129" t="s">
        <v>696</v>
      </c>
      <c r="AE67" s="129" t="s">
        <v>38</v>
      </c>
      <c r="AF67" s="129" t="s">
        <v>696</v>
      </c>
      <c r="AG67" s="129" t="s">
        <v>38</v>
      </c>
      <c r="AH67" s="129" t="s">
        <v>696</v>
      </c>
      <c r="AI67" s="129" t="s">
        <v>38</v>
      </c>
      <c r="AJ67" s="129" t="s">
        <v>696</v>
      </c>
      <c r="AK67" s="129" t="s">
        <v>38</v>
      </c>
      <c r="AL67" s="129" t="s">
        <v>696</v>
      </c>
      <c r="AM67" s="129" t="s">
        <v>38</v>
      </c>
      <c r="AN67" s="129" t="s">
        <v>696</v>
      </c>
      <c r="AO67" s="129" t="s">
        <v>38</v>
      </c>
      <c r="AP67" s="129" t="s">
        <v>696</v>
      </c>
      <c r="AQ67" s="129" t="s">
        <v>38</v>
      </c>
      <c r="AR67" s="129" t="s">
        <v>696</v>
      </c>
      <c r="AS67" s="129" t="s">
        <v>38</v>
      </c>
      <c r="AT67" s="129" t="s">
        <v>696</v>
      </c>
      <c r="AU67" s="129" t="s">
        <v>38</v>
      </c>
      <c r="AV67" s="129" t="s">
        <v>696</v>
      </c>
      <c r="AW67" s="129" t="s">
        <v>696</v>
      </c>
    </row>
    <row r="68" spans="1:49" s="8" customFormat="1" ht="15" customHeight="1" x14ac:dyDescent="0.25">
      <c r="A68" s="121" t="s">
        <v>534</v>
      </c>
      <c r="B68" s="121" t="s">
        <v>498</v>
      </c>
      <c r="C68" s="129" t="s">
        <v>696</v>
      </c>
      <c r="D68" s="129" t="s">
        <v>696</v>
      </c>
      <c r="E68" s="129" t="s">
        <v>696</v>
      </c>
      <c r="F68" s="129" t="s">
        <v>696</v>
      </c>
      <c r="G68" s="129" t="s">
        <v>696</v>
      </c>
      <c r="H68" s="129" t="s">
        <v>696</v>
      </c>
      <c r="I68" s="129" t="s">
        <v>38</v>
      </c>
      <c r="J68" s="129" t="s">
        <v>696</v>
      </c>
      <c r="K68" s="129" t="s">
        <v>38</v>
      </c>
      <c r="L68" s="129" t="s">
        <v>696</v>
      </c>
      <c r="M68" s="129" t="s">
        <v>38</v>
      </c>
      <c r="N68" s="129" t="s">
        <v>696</v>
      </c>
      <c r="O68" s="129" t="s">
        <v>38</v>
      </c>
      <c r="P68" s="129" t="s">
        <v>696</v>
      </c>
      <c r="Q68" s="129" t="s">
        <v>38</v>
      </c>
      <c r="R68" s="129" t="s">
        <v>696</v>
      </c>
      <c r="S68" s="129" t="s">
        <v>38</v>
      </c>
      <c r="T68" s="129" t="s">
        <v>696</v>
      </c>
      <c r="U68" s="129" t="s">
        <v>38</v>
      </c>
      <c r="V68" s="129" t="s">
        <v>696</v>
      </c>
      <c r="W68" s="129" t="s">
        <v>38</v>
      </c>
      <c r="X68" s="129" t="s">
        <v>696</v>
      </c>
      <c r="Y68" s="129" t="s">
        <v>38</v>
      </c>
      <c r="Z68" s="129" t="s">
        <v>696</v>
      </c>
      <c r="AA68" s="129" t="s">
        <v>38</v>
      </c>
      <c r="AB68" s="129" t="s">
        <v>696</v>
      </c>
      <c r="AC68" s="129" t="s">
        <v>38</v>
      </c>
      <c r="AD68" s="129" t="s">
        <v>696</v>
      </c>
      <c r="AE68" s="129" t="s">
        <v>38</v>
      </c>
      <c r="AF68" s="129" t="s">
        <v>696</v>
      </c>
      <c r="AG68" s="129" t="s">
        <v>38</v>
      </c>
      <c r="AH68" s="129" t="s">
        <v>696</v>
      </c>
      <c r="AI68" s="129" t="s">
        <v>38</v>
      </c>
      <c r="AJ68" s="129" t="s">
        <v>696</v>
      </c>
      <c r="AK68" s="129" t="s">
        <v>38</v>
      </c>
      <c r="AL68" s="129" t="s">
        <v>696</v>
      </c>
      <c r="AM68" s="129" t="s">
        <v>38</v>
      </c>
      <c r="AN68" s="129" t="s">
        <v>696</v>
      </c>
      <c r="AO68" s="129" t="s">
        <v>38</v>
      </c>
      <c r="AP68" s="129" t="s">
        <v>696</v>
      </c>
      <c r="AQ68" s="129" t="s">
        <v>38</v>
      </c>
      <c r="AR68" s="129" t="s">
        <v>696</v>
      </c>
      <c r="AS68" s="129" t="s">
        <v>38</v>
      </c>
      <c r="AT68" s="129" t="s">
        <v>696</v>
      </c>
      <c r="AU68" s="129" t="s">
        <v>38</v>
      </c>
      <c r="AV68" s="129" t="s">
        <v>696</v>
      </c>
      <c r="AW68" s="129" t="s">
        <v>696</v>
      </c>
    </row>
    <row r="69" spans="1:49" s="8" customFormat="1" ht="15" customHeight="1" x14ac:dyDescent="0.25">
      <c r="A69" s="121" t="s">
        <v>535</v>
      </c>
      <c r="B69" s="121" t="s">
        <v>499</v>
      </c>
      <c r="C69" s="129" t="s">
        <v>696</v>
      </c>
      <c r="D69" s="129" t="s">
        <v>696</v>
      </c>
      <c r="E69" s="129" t="s">
        <v>696</v>
      </c>
      <c r="F69" s="129" t="s">
        <v>696</v>
      </c>
      <c r="G69" s="129" t="s">
        <v>696</v>
      </c>
      <c r="H69" s="129" t="s">
        <v>696</v>
      </c>
      <c r="I69" s="129" t="s">
        <v>38</v>
      </c>
      <c r="J69" s="129" t="s">
        <v>696</v>
      </c>
      <c r="K69" s="129" t="s">
        <v>38</v>
      </c>
      <c r="L69" s="129" t="s">
        <v>696</v>
      </c>
      <c r="M69" s="129" t="s">
        <v>38</v>
      </c>
      <c r="N69" s="129" t="s">
        <v>696</v>
      </c>
      <c r="O69" s="129" t="s">
        <v>38</v>
      </c>
      <c r="P69" s="129" t="s">
        <v>696</v>
      </c>
      <c r="Q69" s="129" t="s">
        <v>38</v>
      </c>
      <c r="R69" s="129" t="s">
        <v>696</v>
      </c>
      <c r="S69" s="129" t="s">
        <v>38</v>
      </c>
      <c r="T69" s="129" t="s">
        <v>696</v>
      </c>
      <c r="U69" s="129" t="s">
        <v>38</v>
      </c>
      <c r="V69" s="129" t="s">
        <v>696</v>
      </c>
      <c r="W69" s="129" t="s">
        <v>38</v>
      </c>
      <c r="X69" s="129" t="s">
        <v>696</v>
      </c>
      <c r="Y69" s="129" t="s">
        <v>38</v>
      </c>
      <c r="Z69" s="129" t="s">
        <v>696</v>
      </c>
      <c r="AA69" s="129" t="s">
        <v>38</v>
      </c>
      <c r="AB69" s="129" t="s">
        <v>696</v>
      </c>
      <c r="AC69" s="129" t="s">
        <v>38</v>
      </c>
      <c r="AD69" s="129" t="s">
        <v>696</v>
      </c>
      <c r="AE69" s="129" t="s">
        <v>38</v>
      </c>
      <c r="AF69" s="129" t="s">
        <v>696</v>
      </c>
      <c r="AG69" s="129" t="s">
        <v>38</v>
      </c>
      <c r="AH69" s="129" t="s">
        <v>696</v>
      </c>
      <c r="AI69" s="129" t="s">
        <v>38</v>
      </c>
      <c r="AJ69" s="129" t="s">
        <v>696</v>
      </c>
      <c r="AK69" s="129" t="s">
        <v>38</v>
      </c>
      <c r="AL69" s="129" t="s">
        <v>696</v>
      </c>
      <c r="AM69" s="129" t="s">
        <v>38</v>
      </c>
      <c r="AN69" s="129" t="s">
        <v>696</v>
      </c>
      <c r="AO69" s="129" t="s">
        <v>38</v>
      </c>
      <c r="AP69" s="129" t="s">
        <v>696</v>
      </c>
      <c r="AQ69" s="129" t="s">
        <v>38</v>
      </c>
      <c r="AR69" s="129" t="s">
        <v>696</v>
      </c>
      <c r="AS69" s="129" t="s">
        <v>38</v>
      </c>
      <c r="AT69" s="129" t="s">
        <v>696</v>
      </c>
      <c r="AU69" s="129" t="s">
        <v>38</v>
      </c>
      <c r="AV69" s="129" t="s">
        <v>696</v>
      </c>
      <c r="AW69" s="129" t="s">
        <v>696</v>
      </c>
    </row>
    <row r="70" spans="1:49" s="8" customFormat="1" ht="44.1" customHeight="1" x14ac:dyDescent="0.25">
      <c r="A70" s="121" t="s">
        <v>651</v>
      </c>
      <c r="B70" s="121" t="s">
        <v>334</v>
      </c>
      <c r="C70" s="129" t="s">
        <v>696</v>
      </c>
      <c r="D70" s="129" t="s">
        <v>696</v>
      </c>
      <c r="E70" s="129" t="s">
        <v>696</v>
      </c>
      <c r="F70" s="129" t="s">
        <v>696</v>
      </c>
      <c r="G70" s="129" t="s">
        <v>696</v>
      </c>
      <c r="H70" s="129" t="s">
        <v>696</v>
      </c>
      <c r="I70" s="129" t="s">
        <v>38</v>
      </c>
      <c r="J70" s="129" t="s">
        <v>696</v>
      </c>
      <c r="K70" s="129" t="s">
        <v>38</v>
      </c>
      <c r="L70" s="129" t="s">
        <v>696</v>
      </c>
      <c r="M70" s="129" t="s">
        <v>38</v>
      </c>
      <c r="N70" s="129" t="s">
        <v>696</v>
      </c>
      <c r="O70" s="129" t="s">
        <v>38</v>
      </c>
      <c r="P70" s="129" t="s">
        <v>696</v>
      </c>
      <c r="Q70" s="129" t="s">
        <v>38</v>
      </c>
      <c r="R70" s="129" t="s">
        <v>696</v>
      </c>
      <c r="S70" s="129" t="s">
        <v>38</v>
      </c>
      <c r="T70" s="129" t="s">
        <v>696</v>
      </c>
      <c r="U70" s="129" t="s">
        <v>38</v>
      </c>
      <c r="V70" s="129" t="s">
        <v>696</v>
      </c>
      <c r="W70" s="129" t="s">
        <v>38</v>
      </c>
      <c r="X70" s="129" t="s">
        <v>696</v>
      </c>
      <c r="Y70" s="129" t="s">
        <v>38</v>
      </c>
      <c r="Z70" s="129" t="s">
        <v>696</v>
      </c>
      <c r="AA70" s="129" t="s">
        <v>38</v>
      </c>
      <c r="AB70" s="129" t="s">
        <v>696</v>
      </c>
      <c r="AC70" s="129" t="s">
        <v>38</v>
      </c>
      <c r="AD70" s="129" t="s">
        <v>696</v>
      </c>
      <c r="AE70" s="129" t="s">
        <v>38</v>
      </c>
      <c r="AF70" s="129" t="s">
        <v>696</v>
      </c>
      <c r="AG70" s="129" t="s">
        <v>38</v>
      </c>
      <c r="AH70" s="129" t="s">
        <v>696</v>
      </c>
      <c r="AI70" s="129" t="s">
        <v>38</v>
      </c>
      <c r="AJ70" s="129" t="s">
        <v>696</v>
      </c>
      <c r="AK70" s="129" t="s">
        <v>38</v>
      </c>
      <c r="AL70" s="129" t="s">
        <v>696</v>
      </c>
      <c r="AM70" s="129" t="s">
        <v>38</v>
      </c>
      <c r="AN70" s="129" t="s">
        <v>696</v>
      </c>
      <c r="AO70" s="129" t="s">
        <v>38</v>
      </c>
      <c r="AP70" s="129" t="s">
        <v>696</v>
      </c>
      <c r="AQ70" s="129" t="s">
        <v>38</v>
      </c>
      <c r="AR70" s="129" t="s">
        <v>696</v>
      </c>
      <c r="AS70" s="129" t="s">
        <v>38</v>
      </c>
      <c r="AT70" s="129" t="s">
        <v>696</v>
      </c>
      <c r="AU70" s="129" t="s">
        <v>38</v>
      </c>
      <c r="AV70" s="129" t="s">
        <v>696</v>
      </c>
      <c r="AW70" s="129" t="s">
        <v>696</v>
      </c>
    </row>
    <row r="71" spans="1:49" s="8" customFormat="1" ht="15" customHeight="1" x14ac:dyDescent="0.25">
      <c r="A71" s="121" t="s">
        <v>652</v>
      </c>
      <c r="B71" s="119" t="s">
        <v>335</v>
      </c>
      <c r="C71" s="129"/>
      <c r="D71" s="129"/>
      <c r="E71" s="129"/>
      <c r="F71" s="129"/>
      <c r="G71" s="129"/>
      <c r="H71" s="129"/>
      <c r="I71" s="129"/>
      <c r="J71" s="129"/>
      <c r="K71" s="129"/>
      <c r="L71" s="129"/>
      <c r="M71" s="129"/>
      <c r="N71" s="129"/>
      <c r="O71" s="129"/>
      <c r="P71" s="129"/>
      <c r="Q71" s="129"/>
      <c r="R71" s="129"/>
      <c r="S71" s="129"/>
      <c r="T71" s="129"/>
      <c r="U71" s="129"/>
      <c r="V71" s="129"/>
      <c r="W71" s="129"/>
      <c r="X71" s="129"/>
      <c r="Y71" s="129"/>
      <c r="Z71" s="129"/>
      <c r="AA71" s="129"/>
      <c r="AB71" s="129"/>
      <c r="AC71" s="129"/>
      <c r="AD71" s="129"/>
      <c r="AE71" s="129"/>
      <c r="AF71" s="129"/>
      <c r="AG71" s="129"/>
      <c r="AH71" s="129"/>
      <c r="AI71" s="129"/>
      <c r="AJ71" s="129"/>
      <c r="AK71" s="129"/>
      <c r="AL71" s="129"/>
      <c r="AM71" s="129"/>
      <c r="AN71" s="129"/>
      <c r="AO71" s="129"/>
      <c r="AP71" s="129"/>
      <c r="AQ71" s="129"/>
      <c r="AR71" s="129"/>
      <c r="AS71" s="129"/>
      <c r="AT71" s="129"/>
      <c r="AU71" s="129"/>
      <c r="AV71" s="129"/>
      <c r="AW71" s="129"/>
    </row>
    <row r="72" spans="1:49" s="8" customFormat="1" ht="15" customHeight="1" x14ac:dyDescent="0.25">
      <c r="A72" s="121" t="s">
        <v>336</v>
      </c>
      <c r="B72" s="121" t="s">
        <v>316</v>
      </c>
      <c r="C72" s="129"/>
      <c r="D72" s="129"/>
      <c r="E72" s="129"/>
      <c r="F72" s="129"/>
      <c r="G72" s="129"/>
      <c r="H72" s="129"/>
      <c r="I72" s="129"/>
      <c r="J72" s="129"/>
      <c r="K72" s="129"/>
      <c r="L72" s="129"/>
      <c r="M72" s="129"/>
      <c r="N72" s="129"/>
      <c r="O72" s="129"/>
      <c r="P72" s="129"/>
      <c r="Q72" s="129"/>
      <c r="R72" s="129"/>
      <c r="S72" s="129"/>
      <c r="T72" s="129"/>
      <c r="U72" s="129"/>
      <c r="V72" s="129"/>
      <c r="W72" s="129"/>
      <c r="X72" s="129"/>
      <c r="Y72" s="129"/>
      <c r="Z72" s="129"/>
      <c r="AA72" s="129"/>
      <c r="AB72" s="129"/>
      <c r="AC72" s="129"/>
      <c r="AD72" s="129"/>
      <c r="AE72" s="129"/>
      <c r="AF72" s="129"/>
      <c r="AG72" s="129"/>
      <c r="AH72" s="129"/>
      <c r="AI72" s="129"/>
      <c r="AJ72" s="129"/>
      <c r="AK72" s="129"/>
      <c r="AL72" s="129"/>
      <c r="AM72" s="129"/>
      <c r="AN72" s="129"/>
      <c r="AO72" s="129"/>
      <c r="AP72" s="129"/>
      <c r="AQ72" s="129"/>
      <c r="AR72" s="129"/>
      <c r="AS72" s="129"/>
      <c r="AT72" s="129"/>
      <c r="AU72" s="129"/>
      <c r="AV72" s="129"/>
      <c r="AW72" s="129"/>
    </row>
    <row r="73" spans="1:49" s="8" customFormat="1" ht="29.1" customHeight="1" x14ac:dyDescent="0.25">
      <c r="A73" s="121" t="s">
        <v>337</v>
      </c>
      <c r="B73" s="121" t="s">
        <v>578</v>
      </c>
      <c r="C73" s="129" t="s">
        <v>696</v>
      </c>
      <c r="D73" s="129" t="s">
        <v>696</v>
      </c>
      <c r="E73" s="129" t="s">
        <v>696</v>
      </c>
      <c r="F73" s="129" t="s">
        <v>696</v>
      </c>
      <c r="G73" s="129" t="s">
        <v>696</v>
      </c>
      <c r="H73" s="129" t="s">
        <v>696</v>
      </c>
      <c r="I73" s="129" t="s">
        <v>38</v>
      </c>
      <c r="J73" s="129" t="s">
        <v>696</v>
      </c>
      <c r="K73" s="129" t="s">
        <v>38</v>
      </c>
      <c r="L73" s="129" t="s">
        <v>696</v>
      </c>
      <c r="M73" s="129" t="s">
        <v>38</v>
      </c>
      <c r="N73" s="129" t="s">
        <v>696</v>
      </c>
      <c r="O73" s="129" t="s">
        <v>38</v>
      </c>
      <c r="P73" s="129" t="s">
        <v>696</v>
      </c>
      <c r="Q73" s="129" t="s">
        <v>38</v>
      </c>
      <c r="R73" s="129" t="s">
        <v>696</v>
      </c>
      <c r="S73" s="129" t="s">
        <v>38</v>
      </c>
      <c r="T73" s="129" t="s">
        <v>696</v>
      </c>
      <c r="U73" s="129" t="s">
        <v>38</v>
      </c>
      <c r="V73" s="129" t="s">
        <v>696</v>
      </c>
      <c r="W73" s="129" t="s">
        <v>38</v>
      </c>
      <c r="X73" s="129" t="s">
        <v>696</v>
      </c>
      <c r="Y73" s="129" t="s">
        <v>38</v>
      </c>
      <c r="Z73" s="129" t="s">
        <v>696</v>
      </c>
      <c r="AA73" s="129" t="s">
        <v>38</v>
      </c>
      <c r="AB73" s="129" t="s">
        <v>696</v>
      </c>
      <c r="AC73" s="129" t="s">
        <v>38</v>
      </c>
      <c r="AD73" s="129" t="s">
        <v>696</v>
      </c>
      <c r="AE73" s="129" t="s">
        <v>38</v>
      </c>
      <c r="AF73" s="129" t="s">
        <v>696</v>
      </c>
      <c r="AG73" s="129" t="s">
        <v>38</v>
      </c>
      <c r="AH73" s="129" t="s">
        <v>696</v>
      </c>
      <c r="AI73" s="129" t="s">
        <v>38</v>
      </c>
      <c r="AJ73" s="129" t="s">
        <v>696</v>
      </c>
      <c r="AK73" s="129" t="s">
        <v>38</v>
      </c>
      <c r="AL73" s="129" t="s">
        <v>696</v>
      </c>
      <c r="AM73" s="129" t="s">
        <v>38</v>
      </c>
      <c r="AN73" s="129" t="s">
        <v>696</v>
      </c>
      <c r="AO73" s="129" t="s">
        <v>38</v>
      </c>
      <c r="AP73" s="129" t="s">
        <v>696</v>
      </c>
      <c r="AQ73" s="129" t="s">
        <v>38</v>
      </c>
      <c r="AR73" s="129" t="s">
        <v>696</v>
      </c>
      <c r="AS73" s="129" t="s">
        <v>38</v>
      </c>
      <c r="AT73" s="129" t="s">
        <v>696</v>
      </c>
      <c r="AU73" s="129" t="s">
        <v>38</v>
      </c>
      <c r="AV73" s="129" t="s">
        <v>696</v>
      </c>
      <c r="AW73" s="129" t="s">
        <v>696</v>
      </c>
    </row>
    <row r="74" spans="1:49" s="8" customFormat="1" ht="15" customHeight="1" x14ac:dyDescent="0.25">
      <c r="A74" s="121" t="s">
        <v>338</v>
      </c>
      <c r="B74" s="121" t="s">
        <v>306</v>
      </c>
      <c r="C74" s="129" t="s">
        <v>696</v>
      </c>
      <c r="D74" s="129" t="s">
        <v>696</v>
      </c>
      <c r="E74" s="129" t="s">
        <v>696</v>
      </c>
      <c r="F74" s="129" t="s">
        <v>696</v>
      </c>
      <c r="G74" s="129" t="s">
        <v>696</v>
      </c>
      <c r="H74" s="129" t="s">
        <v>696</v>
      </c>
      <c r="I74" s="129" t="s">
        <v>38</v>
      </c>
      <c r="J74" s="129" t="s">
        <v>696</v>
      </c>
      <c r="K74" s="129" t="s">
        <v>38</v>
      </c>
      <c r="L74" s="129" t="s">
        <v>696</v>
      </c>
      <c r="M74" s="129" t="s">
        <v>38</v>
      </c>
      <c r="N74" s="129" t="s">
        <v>696</v>
      </c>
      <c r="O74" s="129" t="s">
        <v>38</v>
      </c>
      <c r="P74" s="129" t="s">
        <v>696</v>
      </c>
      <c r="Q74" s="129" t="s">
        <v>38</v>
      </c>
      <c r="R74" s="129" t="s">
        <v>696</v>
      </c>
      <c r="S74" s="129" t="s">
        <v>38</v>
      </c>
      <c r="T74" s="129" t="s">
        <v>696</v>
      </c>
      <c r="U74" s="129" t="s">
        <v>38</v>
      </c>
      <c r="V74" s="129" t="s">
        <v>696</v>
      </c>
      <c r="W74" s="129" t="s">
        <v>38</v>
      </c>
      <c r="X74" s="129" t="s">
        <v>696</v>
      </c>
      <c r="Y74" s="129" t="s">
        <v>38</v>
      </c>
      <c r="Z74" s="129" t="s">
        <v>696</v>
      </c>
      <c r="AA74" s="129" t="s">
        <v>38</v>
      </c>
      <c r="AB74" s="129" t="s">
        <v>696</v>
      </c>
      <c r="AC74" s="129" t="s">
        <v>38</v>
      </c>
      <c r="AD74" s="129" t="s">
        <v>696</v>
      </c>
      <c r="AE74" s="129" t="s">
        <v>38</v>
      </c>
      <c r="AF74" s="129" t="s">
        <v>696</v>
      </c>
      <c r="AG74" s="129" t="s">
        <v>38</v>
      </c>
      <c r="AH74" s="129" t="s">
        <v>696</v>
      </c>
      <c r="AI74" s="129" t="s">
        <v>38</v>
      </c>
      <c r="AJ74" s="129" t="s">
        <v>696</v>
      </c>
      <c r="AK74" s="129" t="s">
        <v>38</v>
      </c>
      <c r="AL74" s="129" t="s">
        <v>696</v>
      </c>
      <c r="AM74" s="129" t="s">
        <v>38</v>
      </c>
      <c r="AN74" s="129" t="s">
        <v>696</v>
      </c>
      <c r="AO74" s="129" t="s">
        <v>38</v>
      </c>
      <c r="AP74" s="129" t="s">
        <v>696</v>
      </c>
      <c r="AQ74" s="129" t="s">
        <v>38</v>
      </c>
      <c r="AR74" s="129" t="s">
        <v>696</v>
      </c>
      <c r="AS74" s="129" t="s">
        <v>38</v>
      </c>
      <c r="AT74" s="129" t="s">
        <v>696</v>
      </c>
      <c r="AU74" s="129" t="s">
        <v>38</v>
      </c>
      <c r="AV74" s="129" t="s">
        <v>696</v>
      </c>
      <c r="AW74" s="129" t="s">
        <v>696</v>
      </c>
    </row>
    <row r="75" spans="1:49" s="8" customFormat="1" ht="15" customHeight="1" x14ac:dyDescent="0.25">
      <c r="A75" s="121" t="s">
        <v>339</v>
      </c>
      <c r="B75" s="121" t="s">
        <v>340</v>
      </c>
      <c r="C75" s="129" t="s">
        <v>723</v>
      </c>
      <c r="D75" s="129" t="s">
        <v>723</v>
      </c>
      <c r="E75" s="129" t="s">
        <v>723</v>
      </c>
      <c r="F75" s="129" t="s">
        <v>696</v>
      </c>
      <c r="G75" s="129" t="s">
        <v>696</v>
      </c>
      <c r="H75" s="129" t="s">
        <v>696</v>
      </c>
      <c r="I75" s="129" t="s">
        <v>38</v>
      </c>
      <c r="J75" s="129" t="s">
        <v>696</v>
      </c>
      <c r="K75" s="129" t="s">
        <v>38</v>
      </c>
      <c r="L75" s="129" t="s">
        <v>696</v>
      </c>
      <c r="M75" s="129" t="s">
        <v>38</v>
      </c>
      <c r="N75" s="129" t="s">
        <v>696</v>
      </c>
      <c r="O75" s="129" t="s">
        <v>38</v>
      </c>
      <c r="P75" s="129" t="s">
        <v>696</v>
      </c>
      <c r="Q75" s="129" t="s">
        <v>38</v>
      </c>
      <c r="R75" s="129" t="s">
        <v>696</v>
      </c>
      <c r="S75" s="129" t="s">
        <v>38</v>
      </c>
      <c r="T75" s="129" t="s">
        <v>696</v>
      </c>
      <c r="U75" s="129" t="s">
        <v>38</v>
      </c>
      <c r="V75" s="129" t="s">
        <v>696</v>
      </c>
      <c r="W75" s="129" t="s">
        <v>38</v>
      </c>
      <c r="X75" s="129" t="s">
        <v>696</v>
      </c>
      <c r="Y75" s="129" t="s">
        <v>647</v>
      </c>
      <c r="Z75" s="129" t="s">
        <v>723</v>
      </c>
      <c r="AA75" s="129" t="s">
        <v>647</v>
      </c>
      <c r="AB75" s="129" t="s">
        <v>696</v>
      </c>
      <c r="AC75" s="129" t="s">
        <v>38</v>
      </c>
      <c r="AD75" s="129" t="s">
        <v>696</v>
      </c>
      <c r="AE75" s="129" t="s">
        <v>38</v>
      </c>
      <c r="AF75" s="129" t="s">
        <v>696</v>
      </c>
      <c r="AG75" s="129" t="s">
        <v>38</v>
      </c>
      <c r="AH75" s="129" t="s">
        <v>696</v>
      </c>
      <c r="AI75" s="129" t="s">
        <v>38</v>
      </c>
      <c r="AJ75" s="129" t="s">
        <v>696</v>
      </c>
      <c r="AK75" s="129" t="s">
        <v>38</v>
      </c>
      <c r="AL75" s="129" t="s">
        <v>696</v>
      </c>
      <c r="AM75" s="129" t="s">
        <v>38</v>
      </c>
      <c r="AN75" s="129" t="s">
        <v>696</v>
      </c>
      <c r="AO75" s="129" t="s">
        <v>38</v>
      </c>
      <c r="AP75" s="129" t="s">
        <v>696</v>
      </c>
      <c r="AQ75" s="129" t="s">
        <v>38</v>
      </c>
      <c r="AR75" s="129" t="s">
        <v>696</v>
      </c>
      <c r="AS75" s="129" t="s">
        <v>38</v>
      </c>
      <c r="AT75" s="129" t="s">
        <v>696</v>
      </c>
      <c r="AU75" s="129" t="s">
        <v>38</v>
      </c>
      <c r="AV75" s="129" t="s">
        <v>723</v>
      </c>
      <c r="AW75" s="129" t="s">
        <v>723</v>
      </c>
    </row>
    <row r="76" spans="1:49" s="8" customFormat="1" ht="15" customHeight="1" x14ac:dyDescent="0.25">
      <c r="A76" s="121" t="s">
        <v>341</v>
      </c>
      <c r="B76" s="121" t="s">
        <v>495</v>
      </c>
      <c r="C76" s="129" t="s">
        <v>696</v>
      </c>
      <c r="D76" s="129" t="s">
        <v>696</v>
      </c>
      <c r="E76" s="129" t="s">
        <v>696</v>
      </c>
      <c r="F76" s="129" t="s">
        <v>696</v>
      </c>
      <c r="G76" s="129" t="s">
        <v>696</v>
      </c>
      <c r="H76" s="129" t="s">
        <v>696</v>
      </c>
      <c r="I76" s="129" t="s">
        <v>38</v>
      </c>
      <c r="J76" s="129" t="s">
        <v>696</v>
      </c>
      <c r="K76" s="129" t="s">
        <v>38</v>
      </c>
      <c r="L76" s="129" t="s">
        <v>696</v>
      </c>
      <c r="M76" s="129" t="s">
        <v>38</v>
      </c>
      <c r="N76" s="129" t="s">
        <v>696</v>
      </c>
      <c r="O76" s="129" t="s">
        <v>38</v>
      </c>
      <c r="P76" s="129" t="s">
        <v>696</v>
      </c>
      <c r="Q76" s="129" t="s">
        <v>38</v>
      </c>
      <c r="R76" s="129" t="s">
        <v>696</v>
      </c>
      <c r="S76" s="129" t="s">
        <v>38</v>
      </c>
      <c r="T76" s="129" t="s">
        <v>696</v>
      </c>
      <c r="U76" s="129" t="s">
        <v>38</v>
      </c>
      <c r="V76" s="129" t="s">
        <v>696</v>
      </c>
      <c r="W76" s="129" t="s">
        <v>38</v>
      </c>
      <c r="X76" s="129" t="s">
        <v>696</v>
      </c>
      <c r="Y76" s="129" t="s">
        <v>38</v>
      </c>
      <c r="Z76" s="129" t="s">
        <v>696</v>
      </c>
      <c r="AA76" s="129" t="s">
        <v>38</v>
      </c>
      <c r="AB76" s="129" t="s">
        <v>696</v>
      </c>
      <c r="AC76" s="129" t="s">
        <v>38</v>
      </c>
      <c r="AD76" s="129" t="s">
        <v>696</v>
      </c>
      <c r="AE76" s="129" t="s">
        <v>38</v>
      </c>
      <c r="AF76" s="129" t="s">
        <v>696</v>
      </c>
      <c r="AG76" s="129" t="s">
        <v>38</v>
      </c>
      <c r="AH76" s="129" t="s">
        <v>696</v>
      </c>
      <c r="AI76" s="129" t="s">
        <v>38</v>
      </c>
      <c r="AJ76" s="129" t="s">
        <v>696</v>
      </c>
      <c r="AK76" s="129" t="s">
        <v>38</v>
      </c>
      <c r="AL76" s="129" t="s">
        <v>696</v>
      </c>
      <c r="AM76" s="129" t="s">
        <v>38</v>
      </c>
      <c r="AN76" s="129" t="s">
        <v>696</v>
      </c>
      <c r="AO76" s="129" t="s">
        <v>38</v>
      </c>
      <c r="AP76" s="129" t="s">
        <v>696</v>
      </c>
      <c r="AQ76" s="129" t="s">
        <v>38</v>
      </c>
      <c r="AR76" s="129" t="s">
        <v>696</v>
      </c>
      <c r="AS76" s="129" t="s">
        <v>38</v>
      </c>
      <c r="AT76" s="129" t="s">
        <v>696</v>
      </c>
      <c r="AU76" s="129" t="s">
        <v>38</v>
      </c>
      <c r="AV76" s="129" t="s">
        <v>696</v>
      </c>
      <c r="AW76" s="129" t="s">
        <v>696</v>
      </c>
    </row>
    <row r="77" spans="1:49" s="8" customFormat="1" ht="15" customHeight="1" x14ac:dyDescent="0.25">
      <c r="A77" s="121" t="s">
        <v>536</v>
      </c>
      <c r="B77" s="121" t="s">
        <v>496</v>
      </c>
      <c r="C77" s="129" t="s">
        <v>696</v>
      </c>
      <c r="D77" s="129" t="s">
        <v>696</v>
      </c>
      <c r="E77" s="129" t="s">
        <v>696</v>
      </c>
      <c r="F77" s="129" t="s">
        <v>696</v>
      </c>
      <c r="G77" s="129" t="s">
        <v>696</v>
      </c>
      <c r="H77" s="129" t="s">
        <v>696</v>
      </c>
      <c r="I77" s="129" t="s">
        <v>38</v>
      </c>
      <c r="J77" s="129" t="s">
        <v>696</v>
      </c>
      <c r="K77" s="129" t="s">
        <v>38</v>
      </c>
      <c r="L77" s="129" t="s">
        <v>696</v>
      </c>
      <c r="M77" s="129" t="s">
        <v>38</v>
      </c>
      <c r="N77" s="129" t="s">
        <v>696</v>
      </c>
      <c r="O77" s="129" t="s">
        <v>38</v>
      </c>
      <c r="P77" s="129" t="s">
        <v>696</v>
      </c>
      <c r="Q77" s="129" t="s">
        <v>38</v>
      </c>
      <c r="R77" s="129" t="s">
        <v>696</v>
      </c>
      <c r="S77" s="129" t="s">
        <v>38</v>
      </c>
      <c r="T77" s="129" t="s">
        <v>696</v>
      </c>
      <c r="U77" s="129" t="s">
        <v>38</v>
      </c>
      <c r="V77" s="129" t="s">
        <v>696</v>
      </c>
      <c r="W77" s="129" t="s">
        <v>38</v>
      </c>
      <c r="X77" s="129" t="s">
        <v>696</v>
      </c>
      <c r="Y77" s="129" t="s">
        <v>38</v>
      </c>
      <c r="Z77" s="129" t="s">
        <v>696</v>
      </c>
      <c r="AA77" s="129" t="s">
        <v>38</v>
      </c>
      <c r="AB77" s="129" t="s">
        <v>696</v>
      </c>
      <c r="AC77" s="129" t="s">
        <v>38</v>
      </c>
      <c r="AD77" s="129" t="s">
        <v>696</v>
      </c>
      <c r="AE77" s="129" t="s">
        <v>38</v>
      </c>
      <c r="AF77" s="129" t="s">
        <v>696</v>
      </c>
      <c r="AG77" s="129" t="s">
        <v>38</v>
      </c>
      <c r="AH77" s="129" t="s">
        <v>696</v>
      </c>
      <c r="AI77" s="129" t="s">
        <v>38</v>
      </c>
      <c r="AJ77" s="129" t="s">
        <v>696</v>
      </c>
      <c r="AK77" s="129" t="s">
        <v>38</v>
      </c>
      <c r="AL77" s="129" t="s">
        <v>696</v>
      </c>
      <c r="AM77" s="129" t="s">
        <v>38</v>
      </c>
      <c r="AN77" s="129" t="s">
        <v>696</v>
      </c>
      <c r="AO77" s="129" t="s">
        <v>38</v>
      </c>
      <c r="AP77" s="129" t="s">
        <v>696</v>
      </c>
      <c r="AQ77" s="129" t="s">
        <v>38</v>
      </c>
      <c r="AR77" s="129" t="s">
        <v>696</v>
      </c>
      <c r="AS77" s="129" t="s">
        <v>38</v>
      </c>
      <c r="AT77" s="129" t="s">
        <v>696</v>
      </c>
      <c r="AU77" s="129" t="s">
        <v>38</v>
      </c>
      <c r="AV77" s="129" t="s">
        <v>696</v>
      </c>
      <c r="AW77" s="129" t="s">
        <v>696</v>
      </c>
    </row>
    <row r="78" spans="1:49" s="8" customFormat="1" ht="15" customHeight="1" x14ac:dyDescent="0.25">
      <c r="A78" s="121" t="s">
        <v>537</v>
      </c>
      <c r="B78" s="121" t="s">
        <v>497</v>
      </c>
      <c r="C78" s="129" t="s">
        <v>696</v>
      </c>
      <c r="D78" s="129" t="s">
        <v>696</v>
      </c>
      <c r="E78" s="129" t="s">
        <v>696</v>
      </c>
      <c r="F78" s="129" t="s">
        <v>696</v>
      </c>
      <c r="G78" s="129" t="s">
        <v>696</v>
      </c>
      <c r="H78" s="129" t="s">
        <v>696</v>
      </c>
      <c r="I78" s="129" t="s">
        <v>38</v>
      </c>
      <c r="J78" s="129" t="s">
        <v>696</v>
      </c>
      <c r="K78" s="129" t="s">
        <v>38</v>
      </c>
      <c r="L78" s="129" t="s">
        <v>696</v>
      </c>
      <c r="M78" s="129" t="s">
        <v>38</v>
      </c>
      <c r="N78" s="129" t="s">
        <v>696</v>
      </c>
      <c r="O78" s="129" t="s">
        <v>38</v>
      </c>
      <c r="P78" s="129" t="s">
        <v>696</v>
      </c>
      <c r="Q78" s="129" t="s">
        <v>38</v>
      </c>
      <c r="R78" s="129" t="s">
        <v>696</v>
      </c>
      <c r="S78" s="129" t="s">
        <v>38</v>
      </c>
      <c r="T78" s="129" t="s">
        <v>696</v>
      </c>
      <c r="U78" s="129" t="s">
        <v>38</v>
      </c>
      <c r="V78" s="129" t="s">
        <v>696</v>
      </c>
      <c r="W78" s="129" t="s">
        <v>38</v>
      </c>
      <c r="X78" s="129" t="s">
        <v>696</v>
      </c>
      <c r="Y78" s="129" t="s">
        <v>38</v>
      </c>
      <c r="Z78" s="129" t="s">
        <v>696</v>
      </c>
      <c r="AA78" s="129" t="s">
        <v>38</v>
      </c>
      <c r="AB78" s="129" t="s">
        <v>696</v>
      </c>
      <c r="AC78" s="129" t="s">
        <v>38</v>
      </c>
      <c r="AD78" s="129" t="s">
        <v>696</v>
      </c>
      <c r="AE78" s="129" t="s">
        <v>38</v>
      </c>
      <c r="AF78" s="129" t="s">
        <v>696</v>
      </c>
      <c r="AG78" s="129" t="s">
        <v>38</v>
      </c>
      <c r="AH78" s="129" t="s">
        <v>696</v>
      </c>
      <c r="AI78" s="129" t="s">
        <v>38</v>
      </c>
      <c r="AJ78" s="129" t="s">
        <v>696</v>
      </c>
      <c r="AK78" s="129" t="s">
        <v>38</v>
      </c>
      <c r="AL78" s="129" t="s">
        <v>696</v>
      </c>
      <c r="AM78" s="129" t="s">
        <v>38</v>
      </c>
      <c r="AN78" s="129" t="s">
        <v>696</v>
      </c>
      <c r="AO78" s="129" t="s">
        <v>38</v>
      </c>
      <c r="AP78" s="129" t="s">
        <v>696</v>
      </c>
      <c r="AQ78" s="129" t="s">
        <v>38</v>
      </c>
      <c r="AR78" s="129" t="s">
        <v>696</v>
      </c>
      <c r="AS78" s="129" t="s">
        <v>38</v>
      </c>
      <c r="AT78" s="129" t="s">
        <v>696</v>
      </c>
      <c r="AU78" s="129" t="s">
        <v>38</v>
      </c>
      <c r="AV78" s="129" t="s">
        <v>696</v>
      </c>
      <c r="AW78" s="129" t="s">
        <v>696</v>
      </c>
    </row>
    <row r="79" spans="1:49" s="8" customFormat="1" ht="15" customHeight="1" x14ac:dyDescent="0.25">
      <c r="A79" s="121" t="s">
        <v>538</v>
      </c>
      <c r="B79" s="121" t="s">
        <v>498</v>
      </c>
      <c r="C79" s="129" t="s">
        <v>696</v>
      </c>
      <c r="D79" s="129" t="s">
        <v>696</v>
      </c>
      <c r="E79" s="129" t="s">
        <v>696</v>
      </c>
      <c r="F79" s="129" t="s">
        <v>696</v>
      </c>
      <c r="G79" s="129" t="s">
        <v>696</v>
      </c>
      <c r="H79" s="129" t="s">
        <v>696</v>
      </c>
      <c r="I79" s="129" t="s">
        <v>38</v>
      </c>
      <c r="J79" s="129" t="s">
        <v>696</v>
      </c>
      <c r="K79" s="129" t="s">
        <v>38</v>
      </c>
      <c r="L79" s="129" t="s">
        <v>696</v>
      </c>
      <c r="M79" s="129" t="s">
        <v>38</v>
      </c>
      <c r="N79" s="129" t="s">
        <v>696</v>
      </c>
      <c r="O79" s="129" t="s">
        <v>38</v>
      </c>
      <c r="P79" s="129" t="s">
        <v>696</v>
      </c>
      <c r="Q79" s="129" t="s">
        <v>38</v>
      </c>
      <c r="R79" s="129" t="s">
        <v>696</v>
      </c>
      <c r="S79" s="129" t="s">
        <v>38</v>
      </c>
      <c r="T79" s="129" t="s">
        <v>696</v>
      </c>
      <c r="U79" s="129" t="s">
        <v>38</v>
      </c>
      <c r="V79" s="129" t="s">
        <v>696</v>
      </c>
      <c r="W79" s="129" t="s">
        <v>38</v>
      </c>
      <c r="X79" s="129" t="s">
        <v>696</v>
      </c>
      <c r="Y79" s="129" t="s">
        <v>38</v>
      </c>
      <c r="Z79" s="129" t="s">
        <v>696</v>
      </c>
      <c r="AA79" s="129" t="s">
        <v>38</v>
      </c>
      <c r="AB79" s="129" t="s">
        <v>696</v>
      </c>
      <c r="AC79" s="129" t="s">
        <v>38</v>
      </c>
      <c r="AD79" s="129" t="s">
        <v>696</v>
      </c>
      <c r="AE79" s="129" t="s">
        <v>38</v>
      </c>
      <c r="AF79" s="129" t="s">
        <v>696</v>
      </c>
      <c r="AG79" s="129" t="s">
        <v>38</v>
      </c>
      <c r="AH79" s="129" t="s">
        <v>696</v>
      </c>
      <c r="AI79" s="129" t="s">
        <v>38</v>
      </c>
      <c r="AJ79" s="129" t="s">
        <v>696</v>
      </c>
      <c r="AK79" s="129" t="s">
        <v>38</v>
      </c>
      <c r="AL79" s="129" t="s">
        <v>696</v>
      </c>
      <c r="AM79" s="129" t="s">
        <v>38</v>
      </c>
      <c r="AN79" s="129" t="s">
        <v>696</v>
      </c>
      <c r="AO79" s="129" t="s">
        <v>38</v>
      </c>
      <c r="AP79" s="129" t="s">
        <v>696</v>
      </c>
      <c r="AQ79" s="129" t="s">
        <v>38</v>
      </c>
      <c r="AR79" s="129" t="s">
        <v>696</v>
      </c>
      <c r="AS79" s="129" t="s">
        <v>38</v>
      </c>
      <c r="AT79" s="129" t="s">
        <v>696</v>
      </c>
      <c r="AU79" s="129" t="s">
        <v>38</v>
      </c>
      <c r="AV79" s="129" t="s">
        <v>696</v>
      </c>
      <c r="AW79" s="129" t="s">
        <v>696</v>
      </c>
    </row>
    <row r="80" spans="1:49" s="8" customFormat="1" ht="15" customHeight="1" x14ac:dyDescent="0.25">
      <c r="A80" s="121" t="s">
        <v>539</v>
      </c>
      <c r="B80" s="121" t="s">
        <v>499</v>
      </c>
      <c r="C80" s="129" t="s">
        <v>696</v>
      </c>
      <c r="D80" s="129" t="s">
        <v>696</v>
      </c>
      <c r="E80" s="129" t="s">
        <v>696</v>
      </c>
      <c r="F80" s="129" t="s">
        <v>696</v>
      </c>
      <c r="G80" s="129" t="s">
        <v>696</v>
      </c>
      <c r="H80" s="129" t="s">
        <v>696</v>
      </c>
      <c r="I80" s="129" t="s">
        <v>38</v>
      </c>
      <c r="J80" s="129" t="s">
        <v>696</v>
      </c>
      <c r="K80" s="129" t="s">
        <v>38</v>
      </c>
      <c r="L80" s="129" t="s">
        <v>696</v>
      </c>
      <c r="M80" s="129" t="s">
        <v>38</v>
      </c>
      <c r="N80" s="129" t="s">
        <v>696</v>
      </c>
      <c r="O80" s="129" t="s">
        <v>38</v>
      </c>
      <c r="P80" s="129" t="s">
        <v>696</v>
      </c>
      <c r="Q80" s="129" t="s">
        <v>38</v>
      </c>
      <c r="R80" s="129" t="s">
        <v>696</v>
      </c>
      <c r="S80" s="129" t="s">
        <v>38</v>
      </c>
      <c r="T80" s="129" t="s">
        <v>696</v>
      </c>
      <c r="U80" s="129" t="s">
        <v>38</v>
      </c>
      <c r="V80" s="129" t="s">
        <v>696</v>
      </c>
      <c r="W80" s="129" t="s">
        <v>38</v>
      </c>
      <c r="X80" s="129" t="s">
        <v>696</v>
      </c>
      <c r="Y80" s="129" t="s">
        <v>38</v>
      </c>
      <c r="Z80" s="129" t="s">
        <v>696</v>
      </c>
      <c r="AA80" s="129" t="s">
        <v>38</v>
      </c>
      <c r="AB80" s="129" t="s">
        <v>696</v>
      </c>
      <c r="AC80" s="129" t="s">
        <v>38</v>
      </c>
      <c r="AD80" s="129" t="s">
        <v>696</v>
      </c>
      <c r="AE80" s="129" t="s">
        <v>38</v>
      </c>
      <c r="AF80" s="129" t="s">
        <v>696</v>
      </c>
      <c r="AG80" s="129" t="s">
        <v>38</v>
      </c>
      <c r="AH80" s="129" t="s">
        <v>696</v>
      </c>
      <c r="AI80" s="129" t="s">
        <v>38</v>
      </c>
      <c r="AJ80" s="129" t="s">
        <v>696</v>
      </c>
      <c r="AK80" s="129" t="s">
        <v>38</v>
      </c>
      <c r="AL80" s="129" t="s">
        <v>696</v>
      </c>
      <c r="AM80" s="129" t="s">
        <v>38</v>
      </c>
      <c r="AN80" s="129" t="s">
        <v>696</v>
      </c>
      <c r="AO80" s="129" t="s">
        <v>38</v>
      </c>
      <c r="AP80" s="129" t="s">
        <v>696</v>
      </c>
      <c r="AQ80" s="129" t="s">
        <v>38</v>
      </c>
      <c r="AR80" s="129" t="s">
        <v>696</v>
      </c>
      <c r="AS80" s="129" t="s">
        <v>38</v>
      </c>
      <c r="AT80" s="129" t="s">
        <v>696</v>
      </c>
      <c r="AU80" s="129" t="s">
        <v>38</v>
      </c>
      <c r="AV80" s="129" t="s">
        <v>696</v>
      </c>
      <c r="AW80" s="129" t="s">
        <v>696</v>
      </c>
    </row>
    <row r="81" spans="1:49" ht="11.1" customHeight="1"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c r="AA81" s="122"/>
      <c r="AB81" s="122"/>
      <c r="AC81" s="122"/>
      <c r="AD81" s="122"/>
      <c r="AE81" s="122"/>
      <c r="AF81" s="122"/>
      <c r="AG81" s="122"/>
      <c r="AH81" s="122"/>
      <c r="AI81" s="122"/>
      <c r="AJ81" s="122"/>
      <c r="AK81" s="122"/>
      <c r="AL81" s="122"/>
      <c r="AM81" s="122"/>
      <c r="AN81" s="122"/>
      <c r="AO81" s="122"/>
      <c r="AP81" s="122"/>
      <c r="AQ81" s="122"/>
      <c r="AR81" s="122"/>
      <c r="AS81" s="122"/>
      <c r="AT81" s="122"/>
      <c r="AU81" s="122"/>
      <c r="AV81" s="122"/>
      <c r="AW81" s="122"/>
    </row>
    <row r="82" spans="1:49"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c r="W82" s="122"/>
      <c r="X82" s="122"/>
      <c r="Y82" s="122"/>
      <c r="Z82" s="122"/>
      <c r="AA82" s="122"/>
      <c r="AB82" s="122"/>
      <c r="AC82" s="122"/>
      <c r="AD82" s="122"/>
      <c r="AE82" s="122"/>
      <c r="AF82" s="122"/>
      <c r="AG82" s="122"/>
      <c r="AH82" s="122"/>
      <c r="AI82" s="122"/>
      <c r="AJ82" s="122"/>
      <c r="AK82" s="122"/>
      <c r="AL82" s="122"/>
      <c r="AM82" s="122"/>
      <c r="AN82" s="122"/>
      <c r="AO82" s="122"/>
      <c r="AP82" s="122"/>
      <c r="AQ82" s="122"/>
      <c r="AR82" s="122"/>
      <c r="AS82" s="122"/>
      <c r="AT82" s="122"/>
      <c r="AU82" s="122"/>
      <c r="AV82" s="122"/>
      <c r="AW82" s="122"/>
    </row>
    <row r="83" spans="1:49"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c r="W83" s="122"/>
      <c r="X83" s="122"/>
      <c r="Y83" s="122"/>
      <c r="Z83" s="122"/>
      <c r="AA83" s="122"/>
      <c r="AB83" s="122"/>
      <c r="AC83" s="122"/>
      <c r="AD83" s="122"/>
      <c r="AE83" s="122"/>
      <c r="AF83" s="122"/>
      <c r="AG83" s="122"/>
      <c r="AH83" s="122"/>
      <c r="AI83" s="122"/>
      <c r="AJ83" s="122"/>
      <c r="AK83" s="122"/>
      <c r="AL83" s="122"/>
      <c r="AM83" s="122"/>
      <c r="AN83" s="122"/>
      <c r="AO83" s="122"/>
      <c r="AP83" s="122"/>
      <c r="AQ83" s="122"/>
      <c r="AR83" s="122"/>
      <c r="AS83" s="122"/>
      <c r="AT83" s="122"/>
      <c r="AU83" s="122"/>
      <c r="AV83" s="122"/>
      <c r="AW83" s="122"/>
    </row>
    <row r="84" spans="1:49"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c r="W84" s="122"/>
      <c r="X84" s="122"/>
      <c r="Y84" s="122"/>
      <c r="Z84" s="122"/>
      <c r="AA84" s="122"/>
      <c r="AB84" s="122"/>
      <c r="AC84" s="122"/>
      <c r="AD84" s="122"/>
      <c r="AE84" s="122"/>
      <c r="AF84" s="122"/>
      <c r="AG84" s="122"/>
      <c r="AH84" s="122"/>
      <c r="AI84" s="122"/>
      <c r="AJ84" s="122"/>
      <c r="AK84" s="122"/>
      <c r="AL84" s="122"/>
      <c r="AM84" s="122"/>
      <c r="AN84" s="122"/>
      <c r="AO84" s="122"/>
      <c r="AP84" s="122"/>
      <c r="AQ84" s="122"/>
      <c r="AR84" s="122"/>
      <c r="AS84" s="122"/>
      <c r="AT84" s="122"/>
      <c r="AU84" s="122"/>
      <c r="AV84" s="122"/>
      <c r="AW84" s="122"/>
    </row>
    <row r="85" spans="1:49"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row>
    <row r="86" spans="1:49"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c r="Z86" s="122"/>
      <c r="AA86" s="122"/>
      <c r="AB86" s="122"/>
      <c r="AC86" s="122"/>
      <c r="AD86" s="122"/>
      <c r="AE86" s="122"/>
      <c r="AF86" s="122"/>
      <c r="AG86" s="122"/>
      <c r="AH86" s="122"/>
      <c r="AI86" s="122"/>
      <c r="AJ86" s="122"/>
      <c r="AK86" s="122"/>
      <c r="AL86" s="122"/>
      <c r="AM86" s="122"/>
      <c r="AN86" s="122"/>
      <c r="AO86" s="122"/>
      <c r="AP86" s="122"/>
      <c r="AQ86" s="122"/>
      <c r="AR86" s="122"/>
      <c r="AS86" s="122"/>
      <c r="AT86" s="122"/>
      <c r="AU86" s="122"/>
      <c r="AV86" s="122"/>
      <c r="AW86" s="122"/>
    </row>
    <row r="87" spans="1:49"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c r="W87" s="122"/>
      <c r="X87" s="122"/>
      <c r="Y87" s="122"/>
      <c r="Z87" s="122"/>
      <c r="AA87" s="122"/>
      <c r="AB87" s="122"/>
      <c r="AC87" s="122"/>
      <c r="AD87" s="122"/>
      <c r="AE87" s="122"/>
      <c r="AF87" s="122"/>
      <c r="AG87" s="122"/>
      <c r="AH87" s="122"/>
      <c r="AI87" s="122"/>
      <c r="AJ87" s="122"/>
      <c r="AK87" s="122"/>
      <c r="AL87" s="122"/>
      <c r="AM87" s="122"/>
      <c r="AN87" s="122"/>
      <c r="AO87" s="122"/>
      <c r="AP87" s="122"/>
      <c r="AQ87" s="122"/>
      <c r="AR87" s="122"/>
      <c r="AS87" s="122"/>
      <c r="AT87" s="122"/>
      <c r="AU87" s="122"/>
      <c r="AV87" s="122"/>
      <c r="AW87" s="122"/>
    </row>
    <row r="88" spans="1:49"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122"/>
      <c r="AL88" s="122"/>
      <c r="AM88" s="122"/>
      <c r="AN88" s="122"/>
      <c r="AO88" s="122"/>
      <c r="AP88" s="122"/>
      <c r="AQ88" s="122"/>
      <c r="AR88" s="122"/>
      <c r="AS88" s="122"/>
      <c r="AT88" s="122"/>
      <c r="AU88" s="122"/>
      <c r="AV88" s="122"/>
      <c r="AW88" s="122"/>
    </row>
    <row r="89" spans="1:49"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122"/>
      <c r="AL89" s="122"/>
      <c r="AM89" s="122"/>
      <c r="AN89" s="122"/>
      <c r="AO89" s="122"/>
      <c r="AP89" s="122"/>
      <c r="AQ89" s="122"/>
      <c r="AR89" s="122"/>
      <c r="AS89" s="122"/>
      <c r="AT89" s="122"/>
      <c r="AU89" s="122"/>
      <c r="AV89" s="122"/>
      <c r="AW89" s="122"/>
    </row>
    <row r="90" spans="1:49"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c r="AC90" s="122"/>
      <c r="AD90" s="122"/>
      <c r="AE90" s="122"/>
      <c r="AF90" s="122"/>
      <c r="AG90" s="122"/>
      <c r="AH90" s="122"/>
      <c r="AI90" s="122"/>
      <c r="AJ90" s="122"/>
      <c r="AK90" s="122"/>
      <c r="AL90" s="122"/>
      <c r="AM90" s="122"/>
      <c r="AN90" s="122"/>
      <c r="AO90" s="122"/>
      <c r="AP90" s="122"/>
      <c r="AQ90" s="122"/>
      <c r="AR90" s="122"/>
      <c r="AS90" s="122"/>
      <c r="AT90" s="122"/>
      <c r="AU90" s="122"/>
      <c r="AV90" s="122"/>
      <c r="AW90" s="122"/>
    </row>
    <row r="91" spans="1:49"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c r="AA91" s="122"/>
      <c r="AB91" s="122"/>
      <c r="AC91" s="122"/>
      <c r="AD91" s="122"/>
      <c r="AE91" s="122"/>
      <c r="AF91" s="122"/>
      <c r="AG91" s="122"/>
      <c r="AH91" s="122"/>
      <c r="AI91" s="122"/>
      <c r="AJ91" s="122"/>
      <c r="AK91" s="122"/>
      <c r="AL91" s="122"/>
      <c r="AM91" s="122"/>
      <c r="AN91" s="122"/>
      <c r="AO91" s="122"/>
      <c r="AP91" s="122"/>
      <c r="AQ91" s="122"/>
      <c r="AR91" s="122"/>
      <c r="AS91" s="122"/>
      <c r="AT91" s="122"/>
      <c r="AU91" s="122"/>
      <c r="AV91" s="122"/>
      <c r="AW91" s="122"/>
    </row>
    <row r="92" spans="1:49"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c r="AA92" s="122"/>
      <c r="AB92" s="122"/>
      <c r="AC92" s="122"/>
      <c r="AD92" s="122"/>
      <c r="AE92" s="122"/>
      <c r="AF92" s="122"/>
      <c r="AG92" s="122"/>
      <c r="AH92" s="122"/>
      <c r="AI92" s="122"/>
      <c r="AJ92" s="122"/>
      <c r="AK92" s="122"/>
      <c r="AL92" s="122"/>
      <c r="AM92" s="122"/>
      <c r="AN92" s="122"/>
      <c r="AO92" s="122"/>
      <c r="AP92" s="122"/>
      <c r="AQ92" s="122"/>
      <c r="AR92" s="122"/>
      <c r="AS92" s="122"/>
      <c r="AT92" s="122"/>
      <c r="AU92" s="122"/>
      <c r="AV92" s="122"/>
      <c r="AW92" s="122"/>
    </row>
    <row r="93" spans="1:49"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2"/>
      <c r="AQ93" s="122"/>
      <c r="AR93" s="122"/>
      <c r="AS93" s="122"/>
      <c r="AT93" s="122"/>
      <c r="AU93" s="122"/>
      <c r="AV93" s="122"/>
      <c r="AW93" s="122"/>
    </row>
    <row r="94" spans="1:49"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2"/>
      <c r="AQ94" s="122"/>
      <c r="AR94" s="122"/>
      <c r="AS94" s="122"/>
      <c r="AT94" s="122"/>
      <c r="AU94" s="122"/>
      <c r="AV94" s="122"/>
      <c r="AW94" s="122"/>
    </row>
    <row r="95" spans="1:49"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2"/>
      <c r="AQ95" s="122"/>
      <c r="AR95" s="122"/>
      <c r="AS95" s="122"/>
      <c r="AT95" s="122"/>
      <c r="AU95" s="122"/>
      <c r="AV95" s="122"/>
      <c r="AW95" s="122"/>
    </row>
    <row r="96" spans="1:49"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c r="AQ96" s="122"/>
      <c r="AR96" s="122"/>
      <c r="AS96" s="122"/>
      <c r="AT96" s="122"/>
      <c r="AU96" s="122"/>
      <c r="AV96" s="122"/>
      <c r="AW96" s="122"/>
    </row>
    <row r="97" spans="1:49"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2"/>
      <c r="AH97" s="122"/>
      <c r="AI97" s="122"/>
      <c r="AJ97" s="122"/>
      <c r="AK97" s="122"/>
      <c r="AL97" s="122"/>
      <c r="AM97" s="122"/>
      <c r="AN97" s="122"/>
      <c r="AO97" s="122"/>
      <c r="AP97" s="122"/>
      <c r="AQ97" s="122"/>
      <c r="AR97" s="122"/>
      <c r="AS97" s="122"/>
      <c r="AT97" s="122"/>
      <c r="AU97" s="122"/>
      <c r="AV97" s="122"/>
      <c r="AW97" s="122"/>
    </row>
    <row r="98" spans="1:49"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c r="AA98" s="122"/>
      <c r="AB98" s="122"/>
      <c r="AC98" s="122"/>
      <c r="AD98" s="122"/>
      <c r="AE98" s="122"/>
      <c r="AF98" s="122"/>
      <c r="AG98" s="122"/>
      <c r="AH98" s="122"/>
      <c r="AI98" s="122"/>
      <c r="AJ98" s="122"/>
      <c r="AK98" s="122"/>
      <c r="AL98" s="122"/>
      <c r="AM98" s="122"/>
      <c r="AN98" s="122"/>
      <c r="AO98" s="122"/>
      <c r="AP98" s="122"/>
      <c r="AQ98" s="122"/>
      <c r="AR98" s="122"/>
      <c r="AS98" s="122"/>
      <c r="AT98" s="122"/>
      <c r="AU98" s="122"/>
      <c r="AV98" s="122"/>
      <c r="AW98" s="122"/>
    </row>
    <row r="99" spans="1:49"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c r="AA99" s="122"/>
      <c r="AB99" s="122"/>
      <c r="AC99" s="122"/>
      <c r="AD99" s="122"/>
      <c r="AE99" s="122"/>
      <c r="AF99" s="122"/>
      <c r="AG99" s="122"/>
      <c r="AH99" s="122"/>
      <c r="AI99" s="122"/>
      <c r="AJ99" s="122"/>
      <c r="AK99" s="122"/>
      <c r="AL99" s="122"/>
      <c r="AM99" s="122"/>
      <c r="AN99" s="122"/>
      <c r="AO99" s="122"/>
      <c r="AP99" s="122"/>
      <c r="AQ99" s="122"/>
      <c r="AR99" s="122"/>
      <c r="AS99" s="122"/>
      <c r="AT99" s="122"/>
      <c r="AU99" s="122"/>
      <c r="AV99" s="122"/>
      <c r="AW99" s="122"/>
    </row>
    <row r="100" spans="1:49"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c r="AA100" s="122"/>
      <c r="AB100" s="122"/>
      <c r="AC100" s="122"/>
      <c r="AD100" s="122"/>
      <c r="AE100" s="122"/>
      <c r="AF100" s="122"/>
      <c r="AG100" s="122"/>
      <c r="AH100" s="122"/>
      <c r="AI100" s="122"/>
      <c r="AJ100" s="122"/>
      <c r="AK100" s="122"/>
      <c r="AL100" s="122"/>
      <c r="AM100" s="122"/>
      <c r="AN100" s="122"/>
      <c r="AO100" s="122"/>
      <c r="AP100" s="122"/>
      <c r="AQ100" s="122"/>
      <c r="AR100" s="122"/>
      <c r="AS100" s="122"/>
      <c r="AT100" s="122"/>
      <c r="AU100" s="122"/>
      <c r="AV100" s="122"/>
      <c r="AW100" s="122"/>
    </row>
    <row r="101" spans="1:49"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c r="AA101" s="122"/>
      <c r="AB101" s="122"/>
      <c r="AC101" s="122"/>
      <c r="AD101" s="122"/>
      <c r="AE101" s="122"/>
      <c r="AF101" s="122"/>
      <c r="AG101" s="122"/>
      <c r="AH101" s="122"/>
      <c r="AI101" s="122"/>
      <c r="AJ101" s="122"/>
      <c r="AK101" s="122"/>
      <c r="AL101" s="122"/>
      <c r="AM101" s="122"/>
      <c r="AN101" s="122"/>
      <c r="AO101" s="122"/>
      <c r="AP101" s="122"/>
      <c r="AQ101" s="122"/>
      <c r="AR101" s="122"/>
      <c r="AS101" s="122"/>
      <c r="AT101" s="122"/>
      <c r="AU101" s="122"/>
      <c r="AV101" s="122"/>
      <c r="AW101" s="122"/>
    </row>
    <row r="102" spans="1:49"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c r="AC102" s="122"/>
      <c r="AD102" s="122"/>
      <c r="AE102" s="122"/>
      <c r="AF102" s="122"/>
      <c r="AG102" s="122"/>
      <c r="AH102" s="122"/>
      <c r="AI102" s="122"/>
      <c r="AJ102" s="122"/>
      <c r="AK102" s="122"/>
      <c r="AL102" s="122"/>
      <c r="AM102" s="122"/>
      <c r="AN102" s="122"/>
      <c r="AO102" s="122"/>
      <c r="AP102" s="122"/>
      <c r="AQ102" s="122"/>
      <c r="AR102" s="122"/>
      <c r="AS102" s="122"/>
      <c r="AT102" s="122"/>
      <c r="AU102" s="122"/>
      <c r="AV102" s="122"/>
      <c r="AW102" s="122"/>
    </row>
    <row r="103" spans="1:49"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c r="AA103" s="122"/>
      <c r="AB103" s="122"/>
      <c r="AC103" s="122"/>
      <c r="AD103" s="122"/>
      <c r="AE103" s="122"/>
      <c r="AF103" s="122"/>
      <c r="AG103" s="122"/>
      <c r="AH103" s="122"/>
      <c r="AI103" s="122"/>
      <c r="AJ103" s="122"/>
      <c r="AK103" s="122"/>
      <c r="AL103" s="122"/>
      <c r="AM103" s="122"/>
      <c r="AN103" s="122"/>
      <c r="AO103" s="122"/>
      <c r="AP103" s="122"/>
      <c r="AQ103" s="122"/>
      <c r="AR103" s="122"/>
      <c r="AS103" s="122"/>
      <c r="AT103" s="122"/>
      <c r="AU103" s="122"/>
      <c r="AV103" s="122"/>
      <c r="AW103" s="122"/>
    </row>
    <row r="104" spans="1:49"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c r="AA104" s="122"/>
      <c r="AB104" s="122"/>
      <c r="AC104" s="122"/>
      <c r="AD104" s="122"/>
      <c r="AE104" s="122"/>
      <c r="AF104" s="122"/>
      <c r="AG104" s="122"/>
      <c r="AH104" s="122"/>
      <c r="AI104" s="122"/>
      <c r="AJ104" s="122"/>
      <c r="AK104" s="122"/>
      <c r="AL104" s="122"/>
      <c r="AM104" s="122"/>
      <c r="AN104" s="122"/>
      <c r="AO104" s="122"/>
      <c r="AP104" s="122"/>
      <c r="AQ104" s="122"/>
      <c r="AR104" s="122"/>
      <c r="AS104" s="122"/>
      <c r="AT104" s="122"/>
      <c r="AU104" s="122"/>
      <c r="AV104" s="122"/>
      <c r="AW104" s="122"/>
    </row>
    <row r="105" spans="1:49"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c r="W105" s="122"/>
      <c r="X105" s="122"/>
      <c r="Y105" s="122"/>
      <c r="Z105" s="122"/>
      <c r="AA105" s="122"/>
      <c r="AB105" s="122"/>
      <c r="AC105" s="122"/>
      <c r="AD105" s="122"/>
      <c r="AE105" s="122"/>
      <c r="AF105" s="122"/>
      <c r="AG105" s="122"/>
      <c r="AH105" s="122"/>
      <c r="AI105" s="122"/>
      <c r="AJ105" s="122"/>
      <c r="AK105" s="122"/>
      <c r="AL105" s="122"/>
      <c r="AM105" s="122"/>
      <c r="AN105" s="122"/>
      <c r="AO105" s="122"/>
      <c r="AP105" s="122"/>
      <c r="AQ105" s="122"/>
      <c r="AR105" s="122"/>
      <c r="AS105" s="122"/>
      <c r="AT105" s="122"/>
      <c r="AU105" s="122"/>
      <c r="AV105" s="122"/>
      <c r="AW105" s="122"/>
    </row>
    <row r="106" spans="1:49"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c r="AA106" s="122"/>
      <c r="AB106" s="122"/>
      <c r="AC106" s="122"/>
      <c r="AD106" s="122"/>
      <c r="AE106" s="122"/>
      <c r="AF106" s="122"/>
      <c r="AG106" s="122"/>
      <c r="AH106" s="122"/>
      <c r="AI106" s="122"/>
      <c r="AJ106" s="122"/>
      <c r="AK106" s="122"/>
      <c r="AL106" s="122"/>
      <c r="AM106" s="122"/>
      <c r="AN106" s="122"/>
      <c r="AO106" s="122"/>
      <c r="AP106" s="122"/>
      <c r="AQ106" s="122"/>
      <c r="AR106" s="122"/>
      <c r="AS106" s="122"/>
      <c r="AT106" s="122"/>
      <c r="AU106" s="122"/>
      <c r="AV106" s="122"/>
      <c r="AW106" s="122"/>
    </row>
    <row r="107" spans="1:49"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c r="AA107" s="122"/>
      <c r="AB107" s="122"/>
      <c r="AC107" s="122"/>
      <c r="AD107" s="122"/>
      <c r="AE107" s="122"/>
      <c r="AF107" s="122"/>
      <c r="AG107" s="122"/>
      <c r="AH107" s="122"/>
      <c r="AI107" s="122"/>
      <c r="AJ107" s="122"/>
      <c r="AK107" s="122"/>
      <c r="AL107" s="122"/>
      <c r="AM107" s="122"/>
      <c r="AN107" s="122"/>
      <c r="AO107" s="122"/>
      <c r="AP107" s="122"/>
      <c r="AQ107" s="122"/>
      <c r="AR107" s="122"/>
      <c r="AS107" s="122"/>
      <c r="AT107" s="122"/>
      <c r="AU107" s="122"/>
      <c r="AV107" s="122"/>
      <c r="AW107" s="122"/>
    </row>
    <row r="108" spans="1:49"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c r="W108" s="122"/>
      <c r="X108" s="122"/>
      <c r="Y108" s="122"/>
      <c r="Z108" s="122"/>
      <c r="AA108" s="122"/>
      <c r="AB108" s="122"/>
      <c r="AC108" s="122"/>
      <c r="AD108" s="122"/>
      <c r="AE108" s="122"/>
      <c r="AF108" s="122"/>
      <c r="AG108" s="122"/>
      <c r="AH108" s="122"/>
      <c r="AI108" s="122"/>
      <c r="AJ108" s="122"/>
      <c r="AK108" s="122"/>
      <c r="AL108" s="122"/>
      <c r="AM108" s="122"/>
      <c r="AN108" s="122"/>
      <c r="AO108" s="122"/>
      <c r="AP108" s="122"/>
      <c r="AQ108" s="122"/>
      <c r="AR108" s="122"/>
      <c r="AS108" s="122"/>
      <c r="AT108" s="122"/>
      <c r="AU108" s="122"/>
      <c r="AV108" s="122"/>
      <c r="AW108" s="122"/>
    </row>
    <row r="109" spans="1:49"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c r="W109" s="122"/>
      <c r="X109" s="122"/>
      <c r="Y109" s="122"/>
      <c r="Z109" s="122"/>
      <c r="AA109" s="122"/>
      <c r="AB109" s="122"/>
      <c r="AC109" s="122"/>
      <c r="AD109" s="122"/>
      <c r="AE109" s="122"/>
      <c r="AF109" s="122"/>
      <c r="AG109" s="122"/>
      <c r="AH109" s="122"/>
      <c r="AI109" s="122"/>
      <c r="AJ109" s="122"/>
      <c r="AK109" s="122"/>
      <c r="AL109" s="122"/>
      <c r="AM109" s="122"/>
      <c r="AN109" s="122"/>
      <c r="AO109" s="122"/>
      <c r="AP109" s="122"/>
      <c r="AQ109" s="122"/>
      <c r="AR109" s="122"/>
      <c r="AS109" s="122"/>
      <c r="AT109" s="122"/>
      <c r="AU109" s="122"/>
      <c r="AV109" s="122"/>
      <c r="AW109" s="122"/>
    </row>
    <row r="110" spans="1:49"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c r="W110" s="122"/>
      <c r="X110" s="122"/>
      <c r="Y110" s="122"/>
      <c r="Z110" s="122"/>
      <c r="AA110" s="122"/>
      <c r="AB110" s="122"/>
      <c r="AC110" s="122"/>
      <c r="AD110" s="122"/>
      <c r="AE110" s="122"/>
      <c r="AF110" s="122"/>
      <c r="AG110" s="122"/>
      <c r="AH110" s="122"/>
      <c r="AI110" s="122"/>
      <c r="AJ110" s="122"/>
      <c r="AK110" s="122"/>
      <c r="AL110" s="122"/>
      <c r="AM110" s="122"/>
      <c r="AN110" s="122"/>
      <c r="AO110" s="122"/>
      <c r="AP110" s="122"/>
      <c r="AQ110" s="122"/>
      <c r="AR110" s="122"/>
      <c r="AS110" s="122"/>
      <c r="AT110" s="122"/>
      <c r="AU110" s="122"/>
      <c r="AV110" s="122"/>
      <c r="AW110" s="122"/>
    </row>
    <row r="111" spans="1:49"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c r="W111" s="122"/>
      <c r="X111" s="122"/>
      <c r="Y111" s="122"/>
      <c r="Z111" s="122"/>
      <c r="AA111" s="122"/>
      <c r="AB111" s="122"/>
      <c r="AC111" s="122"/>
      <c r="AD111" s="122"/>
      <c r="AE111" s="122"/>
      <c r="AF111" s="122"/>
      <c r="AG111" s="122"/>
      <c r="AH111" s="122"/>
      <c r="AI111" s="122"/>
      <c r="AJ111" s="122"/>
      <c r="AK111" s="122"/>
      <c r="AL111" s="122"/>
      <c r="AM111" s="122"/>
      <c r="AN111" s="122"/>
      <c r="AO111" s="122"/>
      <c r="AP111" s="122"/>
      <c r="AQ111" s="122"/>
      <c r="AR111" s="122"/>
      <c r="AS111" s="122"/>
      <c r="AT111" s="122"/>
      <c r="AU111" s="122"/>
      <c r="AV111" s="122"/>
      <c r="AW111" s="122"/>
    </row>
    <row r="112" spans="1:49"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c r="AA112" s="122"/>
      <c r="AB112" s="122"/>
      <c r="AC112" s="122"/>
      <c r="AD112" s="122"/>
      <c r="AE112" s="122"/>
      <c r="AF112" s="122"/>
      <c r="AG112" s="122"/>
      <c r="AH112" s="122"/>
      <c r="AI112" s="122"/>
      <c r="AJ112" s="122"/>
      <c r="AK112" s="122"/>
      <c r="AL112" s="122"/>
      <c r="AM112" s="122"/>
      <c r="AN112" s="122"/>
      <c r="AO112" s="122"/>
      <c r="AP112" s="122"/>
      <c r="AQ112" s="122"/>
      <c r="AR112" s="122"/>
      <c r="AS112" s="122"/>
      <c r="AT112" s="122"/>
      <c r="AU112" s="122"/>
      <c r="AV112" s="122"/>
      <c r="AW112" s="122"/>
    </row>
    <row r="113" spans="1:49"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c r="AA113" s="122"/>
      <c r="AB113" s="122"/>
      <c r="AC113" s="122"/>
      <c r="AD113" s="122"/>
      <c r="AE113" s="122"/>
      <c r="AF113" s="122"/>
      <c r="AG113" s="122"/>
      <c r="AH113" s="122"/>
      <c r="AI113" s="122"/>
      <c r="AJ113" s="122"/>
      <c r="AK113" s="122"/>
      <c r="AL113" s="122"/>
      <c r="AM113" s="122"/>
      <c r="AN113" s="122"/>
      <c r="AO113" s="122"/>
      <c r="AP113" s="122"/>
      <c r="AQ113" s="122"/>
      <c r="AR113" s="122"/>
      <c r="AS113" s="122"/>
      <c r="AT113" s="122"/>
      <c r="AU113" s="122"/>
      <c r="AV113" s="122"/>
      <c r="AW113" s="122"/>
    </row>
    <row r="114" spans="1:49"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c r="W114" s="122"/>
      <c r="X114" s="122"/>
      <c r="Y114" s="122"/>
      <c r="Z114" s="122"/>
      <c r="AA114" s="122"/>
      <c r="AB114" s="122"/>
      <c r="AC114" s="122"/>
      <c r="AD114" s="122"/>
      <c r="AE114" s="122"/>
      <c r="AF114" s="122"/>
      <c r="AG114" s="122"/>
      <c r="AH114" s="122"/>
      <c r="AI114" s="122"/>
      <c r="AJ114" s="122"/>
      <c r="AK114" s="122"/>
      <c r="AL114" s="122"/>
      <c r="AM114" s="122"/>
      <c r="AN114" s="122"/>
      <c r="AO114" s="122"/>
      <c r="AP114" s="122"/>
      <c r="AQ114" s="122"/>
      <c r="AR114" s="122"/>
      <c r="AS114" s="122"/>
      <c r="AT114" s="122"/>
      <c r="AU114" s="122"/>
      <c r="AV114" s="122"/>
      <c r="AW114" s="122"/>
    </row>
    <row r="115" spans="1:49"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c r="W115" s="122"/>
      <c r="X115" s="122"/>
      <c r="Y115" s="122"/>
      <c r="Z115" s="122"/>
      <c r="AA115" s="122"/>
      <c r="AB115" s="122"/>
      <c r="AC115" s="122"/>
      <c r="AD115" s="122"/>
      <c r="AE115" s="122"/>
      <c r="AF115" s="122"/>
      <c r="AG115" s="122"/>
      <c r="AH115" s="122"/>
      <c r="AI115" s="122"/>
      <c r="AJ115" s="122"/>
      <c r="AK115" s="122"/>
      <c r="AL115" s="122"/>
      <c r="AM115" s="122"/>
      <c r="AN115" s="122"/>
      <c r="AO115" s="122"/>
      <c r="AP115" s="122"/>
      <c r="AQ115" s="122"/>
      <c r="AR115" s="122"/>
      <c r="AS115" s="122"/>
      <c r="AT115" s="122"/>
      <c r="AU115" s="122"/>
      <c r="AV115" s="122"/>
      <c r="AW115" s="122"/>
    </row>
    <row r="116" spans="1:49"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c r="W116" s="122"/>
      <c r="X116" s="122"/>
      <c r="Y116" s="122"/>
      <c r="Z116" s="122"/>
      <c r="AA116" s="122"/>
      <c r="AB116" s="122"/>
      <c r="AC116" s="122"/>
      <c r="AD116" s="122"/>
      <c r="AE116" s="122"/>
      <c r="AF116" s="122"/>
      <c r="AG116" s="122"/>
      <c r="AH116" s="122"/>
      <c r="AI116" s="122"/>
      <c r="AJ116" s="122"/>
      <c r="AK116" s="122"/>
      <c r="AL116" s="122"/>
      <c r="AM116" s="122"/>
      <c r="AN116" s="122"/>
      <c r="AO116" s="122"/>
      <c r="AP116" s="122"/>
      <c r="AQ116" s="122"/>
      <c r="AR116" s="122"/>
      <c r="AS116" s="122"/>
      <c r="AT116" s="122"/>
      <c r="AU116" s="122"/>
      <c r="AV116" s="122"/>
      <c r="AW116" s="122"/>
    </row>
    <row r="117" spans="1:49"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c r="W117" s="122"/>
      <c r="X117" s="122"/>
      <c r="Y117" s="122"/>
      <c r="Z117" s="122"/>
      <c r="AA117" s="122"/>
      <c r="AB117" s="122"/>
      <c r="AC117" s="122"/>
      <c r="AD117" s="122"/>
      <c r="AE117" s="122"/>
      <c r="AF117" s="122"/>
      <c r="AG117" s="122"/>
      <c r="AH117" s="122"/>
      <c r="AI117" s="122"/>
      <c r="AJ117" s="122"/>
      <c r="AK117" s="122"/>
      <c r="AL117" s="122"/>
      <c r="AM117" s="122"/>
      <c r="AN117" s="122"/>
      <c r="AO117" s="122"/>
      <c r="AP117" s="122"/>
      <c r="AQ117" s="122"/>
      <c r="AR117" s="122"/>
      <c r="AS117" s="122"/>
      <c r="AT117" s="122"/>
      <c r="AU117" s="122"/>
      <c r="AV117" s="122"/>
      <c r="AW117" s="122"/>
    </row>
    <row r="118" spans="1:49"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c r="W118" s="122"/>
      <c r="X118" s="122"/>
      <c r="Y118" s="122"/>
      <c r="Z118" s="122"/>
      <c r="AA118" s="122"/>
      <c r="AB118" s="122"/>
      <c r="AC118" s="122"/>
      <c r="AD118" s="122"/>
      <c r="AE118" s="122"/>
      <c r="AF118" s="122"/>
      <c r="AG118" s="122"/>
      <c r="AH118" s="122"/>
      <c r="AI118" s="122"/>
      <c r="AJ118" s="122"/>
      <c r="AK118" s="122"/>
      <c r="AL118" s="122"/>
      <c r="AM118" s="122"/>
      <c r="AN118" s="122"/>
      <c r="AO118" s="122"/>
      <c r="AP118" s="122"/>
      <c r="AQ118" s="122"/>
      <c r="AR118" s="122"/>
      <c r="AS118" s="122"/>
      <c r="AT118" s="122"/>
      <c r="AU118" s="122"/>
      <c r="AV118" s="122"/>
      <c r="AW118" s="122"/>
    </row>
    <row r="119" spans="1:49"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c r="AA119" s="122"/>
      <c r="AB119" s="122"/>
      <c r="AC119" s="122"/>
      <c r="AD119" s="122"/>
      <c r="AE119" s="122"/>
      <c r="AF119" s="122"/>
      <c r="AG119" s="122"/>
      <c r="AH119" s="122"/>
      <c r="AI119" s="122"/>
      <c r="AJ119" s="122"/>
      <c r="AK119" s="122"/>
      <c r="AL119" s="122"/>
      <c r="AM119" s="122"/>
      <c r="AN119" s="122"/>
      <c r="AO119" s="122"/>
      <c r="AP119" s="122"/>
      <c r="AQ119" s="122"/>
      <c r="AR119" s="122"/>
      <c r="AS119" s="122"/>
      <c r="AT119" s="122"/>
      <c r="AU119" s="122"/>
      <c r="AV119" s="122"/>
      <c r="AW119" s="122"/>
    </row>
    <row r="120" spans="1:49"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c r="W120" s="122"/>
      <c r="X120" s="122"/>
      <c r="Y120" s="122"/>
      <c r="Z120" s="122"/>
      <c r="AA120" s="122"/>
      <c r="AB120" s="122"/>
      <c r="AC120" s="122"/>
      <c r="AD120" s="122"/>
      <c r="AE120" s="122"/>
      <c r="AF120" s="122"/>
      <c r="AG120" s="122"/>
      <c r="AH120" s="122"/>
      <c r="AI120" s="122"/>
      <c r="AJ120" s="122"/>
      <c r="AK120" s="122"/>
      <c r="AL120" s="122"/>
      <c r="AM120" s="122"/>
      <c r="AN120" s="122"/>
      <c r="AO120" s="122"/>
      <c r="AP120" s="122"/>
      <c r="AQ120" s="122"/>
      <c r="AR120" s="122"/>
      <c r="AS120" s="122"/>
      <c r="AT120" s="122"/>
      <c r="AU120" s="122"/>
      <c r="AV120" s="122"/>
      <c r="AW120" s="122"/>
    </row>
    <row r="121" spans="1:49"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c r="W121" s="122"/>
      <c r="X121" s="122"/>
      <c r="Y121" s="122"/>
      <c r="Z121" s="122"/>
      <c r="AA121" s="122"/>
      <c r="AB121" s="122"/>
      <c r="AC121" s="122"/>
      <c r="AD121" s="122"/>
      <c r="AE121" s="122"/>
      <c r="AF121" s="122"/>
      <c r="AG121" s="122"/>
      <c r="AH121" s="122"/>
      <c r="AI121" s="122"/>
      <c r="AJ121" s="122"/>
      <c r="AK121" s="122"/>
      <c r="AL121" s="122"/>
      <c r="AM121" s="122"/>
      <c r="AN121" s="122"/>
      <c r="AO121" s="122"/>
      <c r="AP121" s="122"/>
      <c r="AQ121" s="122"/>
      <c r="AR121" s="122"/>
      <c r="AS121" s="122"/>
      <c r="AT121" s="122"/>
      <c r="AU121" s="122"/>
      <c r="AV121" s="122"/>
      <c r="AW121" s="122"/>
    </row>
    <row r="122" spans="1:49"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c r="W122" s="122"/>
      <c r="X122" s="122"/>
      <c r="Y122" s="122"/>
      <c r="Z122" s="122"/>
      <c r="AA122" s="122"/>
      <c r="AB122" s="122"/>
      <c r="AC122" s="122"/>
      <c r="AD122" s="122"/>
      <c r="AE122" s="122"/>
      <c r="AF122" s="122"/>
      <c r="AG122" s="122"/>
      <c r="AH122" s="122"/>
      <c r="AI122" s="122"/>
      <c r="AJ122" s="122"/>
      <c r="AK122" s="122"/>
      <c r="AL122" s="122"/>
      <c r="AM122" s="122"/>
      <c r="AN122" s="122"/>
      <c r="AO122" s="122"/>
      <c r="AP122" s="122"/>
      <c r="AQ122" s="122"/>
      <c r="AR122" s="122"/>
      <c r="AS122" s="122"/>
      <c r="AT122" s="122"/>
      <c r="AU122" s="122"/>
      <c r="AV122" s="122"/>
      <c r="AW122" s="122"/>
    </row>
    <row r="123" spans="1:49"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c r="W123" s="122"/>
      <c r="X123" s="122"/>
      <c r="Y123" s="122"/>
      <c r="Z123" s="122"/>
      <c r="AA123" s="122"/>
      <c r="AB123" s="122"/>
      <c r="AC123" s="122"/>
      <c r="AD123" s="122"/>
      <c r="AE123" s="122"/>
      <c r="AF123" s="122"/>
      <c r="AG123" s="122"/>
      <c r="AH123" s="122"/>
      <c r="AI123" s="122"/>
      <c r="AJ123" s="122"/>
      <c r="AK123" s="122"/>
      <c r="AL123" s="122"/>
      <c r="AM123" s="122"/>
      <c r="AN123" s="122"/>
      <c r="AO123" s="122"/>
      <c r="AP123" s="122"/>
      <c r="AQ123" s="122"/>
      <c r="AR123" s="122"/>
      <c r="AS123" s="122"/>
      <c r="AT123" s="122"/>
      <c r="AU123" s="122"/>
      <c r="AV123" s="122"/>
      <c r="AW123" s="122"/>
    </row>
    <row r="124" spans="1:49"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c r="W124" s="122"/>
      <c r="X124" s="122"/>
      <c r="Y124" s="122"/>
      <c r="Z124" s="122"/>
      <c r="AA124" s="122"/>
      <c r="AB124" s="122"/>
      <c r="AC124" s="122"/>
      <c r="AD124" s="122"/>
      <c r="AE124" s="122"/>
      <c r="AF124" s="122"/>
      <c r="AG124" s="122"/>
      <c r="AH124" s="122"/>
      <c r="AI124" s="122"/>
      <c r="AJ124" s="122"/>
      <c r="AK124" s="122"/>
      <c r="AL124" s="122"/>
      <c r="AM124" s="122"/>
      <c r="AN124" s="122"/>
      <c r="AO124" s="122"/>
      <c r="AP124" s="122"/>
      <c r="AQ124" s="122"/>
      <c r="AR124" s="122"/>
      <c r="AS124" s="122"/>
      <c r="AT124" s="122"/>
      <c r="AU124" s="122"/>
      <c r="AV124" s="122"/>
      <c r="AW124" s="122"/>
    </row>
    <row r="125" spans="1:49"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c r="W125" s="122"/>
      <c r="X125" s="122"/>
      <c r="Y125" s="122"/>
      <c r="Z125" s="122"/>
      <c r="AA125" s="122"/>
      <c r="AB125" s="122"/>
      <c r="AC125" s="122"/>
      <c r="AD125" s="122"/>
      <c r="AE125" s="122"/>
      <c r="AF125" s="122"/>
      <c r="AG125" s="122"/>
      <c r="AH125" s="122"/>
      <c r="AI125" s="122"/>
      <c r="AJ125" s="122"/>
      <c r="AK125" s="122"/>
      <c r="AL125" s="122"/>
      <c r="AM125" s="122"/>
      <c r="AN125" s="122"/>
      <c r="AO125" s="122"/>
      <c r="AP125" s="122"/>
      <c r="AQ125" s="122"/>
      <c r="AR125" s="122"/>
      <c r="AS125" s="122"/>
      <c r="AT125" s="122"/>
      <c r="AU125" s="122"/>
      <c r="AV125" s="122"/>
      <c r="AW125" s="122"/>
    </row>
    <row r="126" spans="1:49"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c r="AA126" s="122"/>
      <c r="AB126" s="122"/>
      <c r="AC126" s="122"/>
      <c r="AD126" s="122"/>
      <c r="AE126" s="122"/>
      <c r="AF126" s="122"/>
      <c r="AG126" s="122"/>
      <c r="AH126" s="122"/>
      <c r="AI126" s="122"/>
      <c r="AJ126" s="122"/>
      <c r="AK126" s="122"/>
      <c r="AL126" s="122"/>
      <c r="AM126" s="122"/>
      <c r="AN126" s="122"/>
      <c r="AO126" s="122"/>
      <c r="AP126" s="122"/>
      <c r="AQ126" s="122"/>
      <c r="AR126" s="122"/>
      <c r="AS126" s="122"/>
      <c r="AT126" s="122"/>
      <c r="AU126" s="122"/>
      <c r="AV126" s="122"/>
      <c r="AW126" s="122"/>
    </row>
    <row r="127" spans="1:49"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c r="W127" s="122"/>
      <c r="X127" s="122"/>
      <c r="Y127" s="122"/>
      <c r="Z127" s="122"/>
      <c r="AA127" s="122"/>
      <c r="AB127" s="122"/>
      <c r="AC127" s="122"/>
      <c r="AD127" s="122"/>
      <c r="AE127" s="122"/>
      <c r="AF127" s="122"/>
      <c r="AG127" s="122"/>
      <c r="AH127" s="122"/>
      <c r="AI127" s="122"/>
      <c r="AJ127" s="122"/>
      <c r="AK127" s="122"/>
      <c r="AL127" s="122"/>
      <c r="AM127" s="122"/>
      <c r="AN127" s="122"/>
      <c r="AO127" s="122"/>
      <c r="AP127" s="122"/>
      <c r="AQ127" s="122"/>
      <c r="AR127" s="122"/>
      <c r="AS127" s="122"/>
      <c r="AT127" s="122"/>
      <c r="AU127" s="122"/>
      <c r="AV127" s="122"/>
      <c r="AW127" s="122"/>
    </row>
    <row r="128" spans="1:49"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c r="W128" s="122"/>
      <c r="X128" s="122"/>
      <c r="Y128" s="122"/>
      <c r="Z128" s="122"/>
      <c r="AA128" s="122"/>
      <c r="AB128" s="122"/>
      <c r="AC128" s="122"/>
      <c r="AD128" s="122"/>
      <c r="AE128" s="122"/>
      <c r="AF128" s="122"/>
      <c r="AG128" s="122"/>
      <c r="AH128" s="122"/>
      <c r="AI128" s="122"/>
      <c r="AJ128" s="122"/>
      <c r="AK128" s="122"/>
      <c r="AL128" s="122"/>
      <c r="AM128" s="122"/>
      <c r="AN128" s="122"/>
      <c r="AO128" s="122"/>
      <c r="AP128" s="122"/>
      <c r="AQ128" s="122"/>
      <c r="AR128" s="122"/>
      <c r="AS128" s="122"/>
      <c r="AT128" s="122"/>
      <c r="AU128" s="122"/>
      <c r="AV128" s="122"/>
      <c r="AW128" s="122"/>
    </row>
    <row r="129" spans="1:49"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c r="W129" s="122"/>
      <c r="X129" s="122"/>
      <c r="Y129" s="122"/>
      <c r="Z129" s="122"/>
      <c r="AA129" s="122"/>
      <c r="AB129" s="122"/>
      <c r="AC129" s="122"/>
      <c r="AD129" s="122"/>
      <c r="AE129" s="122"/>
      <c r="AF129" s="122"/>
      <c r="AG129" s="122"/>
      <c r="AH129" s="122"/>
      <c r="AI129" s="122"/>
      <c r="AJ129" s="122"/>
      <c r="AK129" s="122"/>
      <c r="AL129" s="122"/>
      <c r="AM129" s="122"/>
      <c r="AN129" s="122"/>
      <c r="AO129" s="122"/>
      <c r="AP129" s="122"/>
      <c r="AQ129" s="122"/>
      <c r="AR129" s="122"/>
      <c r="AS129" s="122"/>
      <c r="AT129" s="122"/>
      <c r="AU129" s="122"/>
      <c r="AV129" s="122"/>
      <c r="AW129" s="122"/>
    </row>
    <row r="130" spans="1:49"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c r="W130" s="122"/>
      <c r="X130" s="122"/>
      <c r="Y130" s="122"/>
      <c r="Z130" s="122"/>
      <c r="AA130" s="122"/>
      <c r="AB130" s="122"/>
      <c r="AC130" s="122"/>
      <c r="AD130" s="122"/>
      <c r="AE130" s="122"/>
      <c r="AF130" s="122"/>
      <c r="AG130" s="122"/>
      <c r="AH130" s="122"/>
      <c r="AI130" s="122"/>
      <c r="AJ130" s="122"/>
      <c r="AK130" s="122"/>
      <c r="AL130" s="122"/>
      <c r="AM130" s="122"/>
      <c r="AN130" s="122"/>
      <c r="AO130" s="122"/>
      <c r="AP130" s="122"/>
      <c r="AQ130" s="122"/>
      <c r="AR130" s="122"/>
      <c r="AS130" s="122"/>
      <c r="AT130" s="122"/>
      <c r="AU130" s="122"/>
      <c r="AV130" s="122"/>
      <c r="AW130" s="122"/>
    </row>
    <row r="131" spans="1:49"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c r="W131" s="122"/>
      <c r="X131" s="122"/>
      <c r="Y131" s="122"/>
      <c r="Z131" s="122"/>
      <c r="AA131" s="122"/>
      <c r="AB131" s="122"/>
      <c r="AC131" s="122"/>
      <c r="AD131" s="122"/>
      <c r="AE131" s="122"/>
      <c r="AF131" s="122"/>
      <c r="AG131" s="122"/>
      <c r="AH131" s="122"/>
      <c r="AI131" s="122"/>
      <c r="AJ131" s="122"/>
      <c r="AK131" s="122"/>
      <c r="AL131" s="122"/>
      <c r="AM131" s="122"/>
      <c r="AN131" s="122"/>
      <c r="AO131" s="122"/>
      <c r="AP131" s="122"/>
      <c r="AQ131" s="122"/>
      <c r="AR131" s="122"/>
      <c r="AS131" s="122"/>
      <c r="AT131" s="122"/>
      <c r="AU131" s="122"/>
      <c r="AV131" s="122"/>
      <c r="AW131" s="122"/>
    </row>
    <row r="132" spans="1:49"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c r="W132" s="122"/>
      <c r="X132" s="122"/>
      <c r="Y132" s="122"/>
      <c r="Z132" s="122"/>
      <c r="AA132" s="122"/>
      <c r="AB132" s="122"/>
      <c r="AC132" s="122"/>
      <c r="AD132" s="122"/>
      <c r="AE132" s="122"/>
      <c r="AF132" s="122"/>
      <c r="AG132" s="122"/>
      <c r="AH132" s="122"/>
      <c r="AI132" s="122"/>
      <c r="AJ132" s="122"/>
      <c r="AK132" s="122"/>
      <c r="AL132" s="122"/>
      <c r="AM132" s="122"/>
      <c r="AN132" s="122"/>
      <c r="AO132" s="122"/>
      <c r="AP132" s="122"/>
      <c r="AQ132" s="122"/>
      <c r="AR132" s="122"/>
      <c r="AS132" s="122"/>
      <c r="AT132" s="122"/>
      <c r="AU132" s="122"/>
      <c r="AV132" s="122"/>
      <c r="AW132" s="122"/>
    </row>
    <row r="133" spans="1:49"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c r="W133" s="122"/>
      <c r="X133" s="122"/>
      <c r="Y133" s="122"/>
      <c r="Z133" s="122"/>
      <c r="AA133" s="122"/>
      <c r="AB133" s="122"/>
      <c r="AC133" s="122"/>
      <c r="AD133" s="122"/>
      <c r="AE133" s="122"/>
      <c r="AF133" s="122"/>
      <c r="AG133" s="122"/>
      <c r="AH133" s="122"/>
      <c r="AI133" s="122"/>
      <c r="AJ133" s="122"/>
      <c r="AK133" s="122"/>
      <c r="AL133" s="122"/>
      <c r="AM133" s="122"/>
      <c r="AN133" s="122"/>
      <c r="AO133" s="122"/>
      <c r="AP133" s="122"/>
      <c r="AQ133" s="122"/>
      <c r="AR133" s="122"/>
      <c r="AS133" s="122"/>
      <c r="AT133" s="122"/>
      <c r="AU133" s="122"/>
      <c r="AV133" s="122"/>
      <c r="AW133" s="122"/>
    </row>
    <row r="134" spans="1:49"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c r="W134" s="122"/>
      <c r="X134" s="122"/>
      <c r="Y134" s="122"/>
      <c r="Z134" s="122"/>
      <c r="AA134" s="122"/>
      <c r="AB134" s="122"/>
      <c r="AC134" s="122"/>
      <c r="AD134" s="122"/>
      <c r="AE134" s="122"/>
      <c r="AF134" s="122"/>
      <c r="AG134" s="122"/>
      <c r="AH134" s="122"/>
      <c r="AI134" s="122"/>
      <c r="AJ134" s="122"/>
      <c r="AK134" s="122"/>
      <c r="AL134" s="122"/>
      <c r="AM134" s="122"/>
      <c r="AN134" s="122"/>
      <c r="AO134" s="122"/>
      <c r="AP134" s="122"/>
      <c r="AQ134" s="122"/>
      <c r="AR134" s="122"/>
      <c r="AS134" s="122"/>
      <c r="AT134" s="122"/>
      <c r="AU134" s="122"/>
      <c r="AV134" s="122"/>
      <c r="AW134" s="122"/>
    </row>
    <row r="135" spans="1:49"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c r="W135" s="122"/>
      <c r="X135" s="122"/>
      <c r="Y135" s="122"/>
      <c r="Z135" s="122"/>
      <c r="AA135" s="122"/>
      <c r="AB135" s="122"/>
      <c r="AC135" s="122"/>
      <c r="AD135" s="122"/>
      <c r="AE135" s="122"/>
      <c r="AF135" s="122"/>
      <c r="AG135" s="122"/>
      <c r="AH135" s="122"/>
      <c r="AI135" s="122"/>
      <c r="AJ135" s="122"/>
      <c r="AK135" s="122"/>
      <c r="AL135" s="122"/>
      <c r="AM135" s="122"/>
      <c r="AN135" s="122"/>
      <c r="AO135" s="122"/>
      <c r="AP135" s="122"/>
      <c r="AQ135" s="122"/>
      <c r="AR135" s="122"/>
      <c r="AS135" s="122"/>
      <c r="AT135" s="122"/>
      <c r="AU135" s="122"/>
      <c r="AV135" s="122"/>
      <c r="AW135" s="122"/>
    </row>
    <row r="136" spans="1:49"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c r="W136" s="122"/>
      <c r="X136" s="122"/>
      <c r="Y136" s="122"/>
      <c r="Z136" s="122"/>
      <c r="AA136" s="122"/>
      <c r="AB136" s="122"/>
      <c r="AC136" s="122"/>
      <c r="AD136" s="122"/>
      <c r="AE136" s="122"/>
      <c r="AF136" s="122"/>
      <c r="AG136" s="122"/>
      <c r="AH136" s="122"/>
      <c r="AI136" s="122"/>
      <c r="AJ136" s="122"/>
      <c r="AK136" s="122"/>
      <c r="AL136" s="122"/>
      <c r="AM136" s="122"/>
      <c r="AN136" s="122"/>
      <c r="AO136" s="122"/>
      <c r="AP136" s="122"/>
      <c r="AQ136" s="122"/>
      <c r="AR136" s="122"/>
      <c r="AS136" s="122"/>
      <c r="AT136" s="122"/>
      <c r="AU136" s="122"/>
      <c r="AV136" s="122"/>
      <c r="AW136" s="122"/>
    </row>
    <row r="137" spans="1:49"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c r="W137" s="122"/>
      <c r="X137" s="122"/>
      <c r="Y137" s="122"/>
      <c r="Z137" s="122"/>
      <c r="AA137" s="122"/>
      <c r="AB137" s="122"/>
      <c r="AC137" s="122"/>
      <c r="AD137" s="122"/>
      <c r="AE137" s="122"/>
      <c r="AF137" s="122"/>
      <c r="AG137" s="122"/>
      <c r="AH137" s="122"/>
      <c r="AI137" s="122"/>
      <c r="AJ137" s="122"/>
      <c r="AK137" s="122"/>
      <c r="AL137" s="122"/>
      <c r="AM137" s="122"/>
      <c r="AN137" s="122"/>
      <c r="AO137" s="122"/>
      <c r="AP137" s="122"/>
      <c r="AQ137" s="122"/>
      <c r="AR137" s="122"/>
      <c r="AS137" s="122"/>
      <c r="AT137" s="122"/>
      <c r="AU137" s="122"/>
      <c r="AV137" s="122"/>
      <c r="AW137" s="122"/>
    </row>
    <row r="138" spans="1:49"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c r="W138" s="122"/>
      <c r="X138" s="122"/>
      <c r="Y138" s="122"/>
      <c r="Z138" s="122"/>
      <c r="AA138" s="122"/>
      <c r="AB138" s="122"/>
      <c r="AC138" s="122"/>
      <c r="AD138" s="122"/>
      <c r="AE138" s="122"/>
      <c r="AF138" s="122"/>
      <c r="AG138" s="122"/>
      <c r="AH138" s="122"/>
      <c r="AI138" s="122"/>
      <c r="AJ138" s="122"/>
      <c r="AK138" s="122"/>
      <c r="AL138" s="122"/>
      <c r="AM138" s="122"/>
      <c r="AN138" s="122"/>
      <c r="AO138" s="122"/>
      <c r="AP138" s="122"/>
      <c r="AQ138" s="122"/>
      <c r="AR138" s="122"/>
      <c r="AS138" s="122"/>
      <c r="AT138" s="122"/>
      <c r="AU138" s="122"/>
      <c r="AV138" s="122"/>
      <c r="AW138" s="122"/>
    </row>
    <row r="139" spans="1:49"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c r="W139" s="122"/>
      <c r="X139" s="122"/>
      <c r="Y139" s="122"/>
      <c r="Z139" s="122"/>
      <c r="AA139" s="122"/>
      <c r="AB139" s="122"/>
      <c r="AC139" s="122"/>
      <c r="AD139" s="122"/>
      <c r="AE139" s="122"/>
      <c r="AF139" s="122"/>
      <c r="AG139" s="122"/>
      <c r="AH139" s="122"/>
      <c r="AI139" s="122"/>
      <c r="AJ139" s="122"/>
      <c r="AK139" s="122"/>
      <c r="AL139" s="122"/>
      <c r="AM139" s="122"/>
      <c r="AN139" s="122"/>
      <c r="AO139" s="122"/>
      <c r="AP139" s="122"/>
      <c r="AQ139" s="122"/>
      <c r="AR139" s="122"/>
      <c r="AS139" s="122"/>
      <c r="AT139" s="122"/>
      <c r="AU139" s="122"/>
      <c r="AV139" s="122"/>
      <c r="AW139" s="122"/>
    </row>
    <row r="140" spans="1:49"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c r="W140" s="122"/>
      <c r="X140" s="122"/>
      <c r="Y140" s="122"/>
      <c r="Z140" s="122"/>
      <c r="AA140" s="122"/>
      <c r="AB140" s="122"/>
      <c r="AC140" s="122"/>
      <c r="AD140" s="122"/>
      <c r="AE140" s="122"/>
      <c r="AF140" s="122"/>
      <c r="AG140" s="122"/>
      <c r="AH140" s="122"/>
      <c r="AI140" s="122"/>
      <c r="AJ140" s="122"/>
      <c r="AK140" s="122"/>
      <c r="AL140" s="122"/>
      <c r="AM140" s="122"/>
      <c r="AN140" s="122"/>
      <c r="AO140" s="122"/>
      <c r="AP140" s="122"/>
      <c r="AQ140" s="122"/>
      <c r="AR140" s="122"/>
      <c r="AS140" s="122"/>
      <c r="AT140" s="122"/>
      <c r="AU140" s="122"/>
      <c r="AV140" s="122"/>
      <c r="AW140" s="122"/>
    </row>
    <row r="141" spans="1:49"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c r="W141" s="122"/>
      <c r="X141" s="122"/>
      <c r="Y141" s="122"/>
      <c r="Z141" s="122"/>
      <c r="AA141" s="122"/>
      <c r="AB141" s="122"/>
      <c r="AC141" s="122"/>
      <c r="AD141" s="122"/>
      <c r="AE141" s="122"/>
      <c r="AF141" s="122"/>
      <c r="AG141" s="122"/>
      <c r="AH141" s="122"/>
      <c r="AI141" s="122"/>
      <c r="AJ141" s="122"/>
      <c r="AK141" s="122"/>
      <c r="AL141" s="122"/>
      <c r="AM141" s="122"/>
      <c r="AN141" s="122"/>
      <c r="AO141" s="122"/>
      <c r="AP141" s="122"/>
      <c r="AQ141" s="122"/>
      <c r="AR141" s="122"/>
      <c r="AS141" s="122"/>
      <c r="AT141" s="122"/>
      <c r="AU141" s="122"/>
      <c r="AV141" s="122"/>
      <c r="AW141" s="122"/>
    </row>
    <row r="142" spans="1:49"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c r="W142" s="122"/>
      <c r="X142" s="122"/>
      <c r="Y142" s="122"/>
      <c r="Z142" s="122"/>
      <c r="AA142" s="122"/>
      <c r="AB142" s="122"/>
      <c r="AC142" s="122"/>
      <c r="AD142" s="122"/>
      <c r="AE142" s="122"/>
      <c r="AF142" s="122"/>
      <c r="AG142" s="122"/>
      <c r="AH142" s="122"/>
      <c r="AI142" s="122"/>
      <c r="AJ142" s="122"/>
      <c r="AK142" s="122"/>
      <c r="AL142" s="122"/>
      <c r="AM142" s="122"/>
      <c r="AN142" s="122"/>
      <c r="AO142" s="122"/>
      <c r="AP142" s="122"/>
      <c r="AQ142" s="122"/>
      <c r="AR142" s="122"/>
      <c r="AS142" s="122"/>
      <c r="AT142" s="122"/>
      <c r="AU142" s="122"/>
      <c r="AV142" s="122"/>
      <c r="AW142" s="122"/>
    </row>
    <row r="143" spans="1:49"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c r="W143" s="122"/>
      <c r="X143" s="122"/>
      <c r="Y143" s="122"/>
      <c r="Z143" s="122"/>
      <c r="AA143" s="122"/>
      <c r="AB143" s="122"/>
      <c r="AC143" s="122"/>
      <c r="AD143" s="122"/>
      <c r="AE143" s="122"/>
      <c r="AF143" s="122"/>
      <c r="AG143" s="122"/>
      <c r="AH143" s="122"/>
      <c r="AI143" s="122"/>
      <c r="AJ143" s="122"/>
      <c r="AK143" s="122"/>
      <c r="AL143" s="122"/>
      <c r="AM143" s="122"/>
      <c r="AN143" s="122"/>
      <c r="AO143" s="122"/>
      <c r="AP143" s="122"/>
      <c r="AQ143" s="122"/>
      <c r="AR143" s="122"/>
      <c r="AS143" s="122"/>
      <c r="AT143" s="122"/>
      <c r="AU143" s="122"/>
      <c r="AV143" s="122"/>
      <c r="AW143" s="122"/>
    </row>
    <row r="144" spans="1:49"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c r="W144" s="122"/>
      <c r="X144" s="122"/>
      <c r="Y144" s="122"/>
      <c r="Z144" s="122"/>
      <c r="AA144" s="122"/>
      <c r="AB144" s="122"/>
      <c r="AC144" s="122"/>
      <c r="AD144" s="122"/>
      <c r="AE144" s="122"/>
      <c r="AF144" s="122"/>
      <c r="AG144" s="122"/>
      <c r="AH144" s="122"/>
      <c r="AI144" s="122"/>
      <c r="AJ144" s="122"/>
      <c r="AK144" s="122"/>
      <c r="AL144" s="122"/>
      <c r="AM144" s="122"/>
      <c r="AN144" s="122"/>
      <c r="AO144" s="122"/>
      <c r="AP144" s="122"/>
      <c r="AQ144" s="122"/>
      <c r="AR144" s="122"/>
      <c r="AS144" s="122"/>
      <c r="AT144" s="122"/>
      <c r="AU144" s="122"/>
      <c r="AV144" s="122"/>
      <c r="AW144" s="122"/>
    </row>
    <row r="145" spans="1:49"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c r="W145" s="122"/>
      <c r="X145" s="122"/>
      <c r="Y145" s="122"/>
      <c r="Z145" s="122"/>
      <c r="AA145" s="122"/>
      <c r="AB145" s="122"/>
      <c r="AC145" s="122"/>
      <c r="AD145" s="122"/>
      <c r="AE145" s="122"/>
      <c r="AF145" s="122"/>
      <c r="AG145" s="122"/>
      <c r="AH145" s="122"/>
      <c r="AI145" s="122"/>
      <c r="AJ145" s="122"/>
      <c r="AK145" s="122"/>
      <c r="AL145" s="122"/>
      <c r="AM145" s="122"/>
      <c r="AN145" s="122"/>
      <c r="AO145" s="122"/>
      <c r="AP145" s="122"/>
      <c r="AQ145" s="122"/>
      <c r="AR145" s="122"/>
      <c r="AS145" s="122"/>
      <c r="AT145" s="122"/>
      <c r="AU145" s="122"/>
      <c r="AV145" s="122"/>
      <c r="AW145" s="122"/>
    </row>
    <row r="146" spans="1:49"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c r="W146" s="122"/>
      <c r="X146" s="122"/>
      <c r="Y146" s="122"/>
      <c r="Z146" s="122"/>
      <c r="AA146" s="122"/>
      <c r="AB146" s="122"/>
      <c r="AC146" s="122"/>
      <c r="AD146" s="122"/>
      <c r="AE146" s="122"/>
      <c r="AF146" s="122"/>
      <c r="AG146" s="122"/>
      <c r="AH146" s="122"/>
      <c r="AI146" s="122"/>
      <c r="AJ146" s="122"/>
      <c r="AK146" s="122"/>
      <c r="AL146" s="122"/>
      <c r="AM146" s="122"/>
      <c r="AN146" s="122"/>
      <c r="AO146" s="122"/>
      <c r="AP146" s="122"/>
      <c r="AQ146" s="122"/>
      <c r="AR146" s="122"/>
      <c r="AS146" s="122"/>
      <c r="AT146" s="122"/>
      <c r="AU146" s="122"/>
      <c r="AV146" s="122"/>
      <c r="AW146" s="122"/>
    </row>
    <row r="147" spans="1:49"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c r="W147" s="122"/>
      <c r="X147" s="122"/>
      <c r="Y147" s="122"/>
      <c r="Z147" s="122"/>
      <c r="AA147" s="122"/>
      <c r="AB147" s="122"/>
      <c r="AC147" s="122"/>
      <c r="AD147" s="122"/>
      <c r="AE147" s="122"/>
      <c r="AF147" s="122"/>
      <c r="AG147" s="122"/>
      <c r="AH147" s="122"/>
      <c r="AI147" s="122"/>
      <c r="AJ147" s="122"/>
      <c r="AK147" s="122"/>
      <c r="AL147" s="122"/>
      <c r="AM147" s="122"/>
      <c r="AN147" s="122"/>
      <c r="AO147" s="122"/>
      <c r="AP147" s="122"/>
      <c r="AQ147" s="122"/>
      <c r="AR147" s="122"/>
      <c r="AS147" s="122"/>
      <c r="AT147" s="122"/>
      <c r="AU147" s="122"/>
      <c r="AV147" s="122"/>
      <c r="AW147" s="122"/>
    </row>
    <row r="148" spans="1:49"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c r="W148" s="122"/>
      <c r="X148" s="122"/>
      <c r="Y148" s="122"/>
      <c r="Z148" s="122"/>
      <c r="AA148" s="122"/>
      <c r="AB148" s="122"/>
      <c r="AC148" s="122"/>
      <c r="AD148" s="122"/>
      <c r="AE148" s="122"/>
      <c r="AF148" s="122"/>
      <c r="AG148" s="122"/>
      <c r="AH148" s="122"/>
      <c r="AI148" s="122"/>
      <c r="AJ148" s="122"/>
      <c r="AK148" s="122"/>
      <c r="AL148" s="122"/>
      <c r="AM148" s="122"/>
      <c r="AN148" s="122"/>
      <c r="AO148" s="122"/>
      <c r="AP148" s="122"/>
      <c r="AQ148" s="122"/>
      <c r="AR148" s="122"/>
      <c r="AS148" s="122"/>
      <c r="AT148" s="122"/>
      <c r="AU148" s="122"/>
      <c r="AV148" s="122"/>
      <c r="AW148" s="122"/>
    </row>
    <row r="149" spans="1:49"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c r="W149" s="122"/>
      <c r="X149" s="122"/>
      <c r="Y149" s="122"/>
      <c r="Z149" s="122"/>
      <c r="AA149" s="122"/>
      <c r="AB149" s="122"/>
      <c r="AC149" s="122"/>
      <c r="AD149" s="122"/>
      <c r="AE149" s="122"/>
      <c r="AF149" s="122"/>
      <c r="AG149" s="122"/>
      <c r="AH149" s="122"/>
      <c r="AI149" s="122"/>
      <c r="AJ149" s="122"/>
      <c r="AK149" s="122"/>
      <c r="AL149" s="122"/>
      <c r="AM149" s="122"/>
      <c r="AN149" s="122"/>
      <c r="AO149" s="122"/>
      <c r="AP149" s="122"/>
      <c r="AQ149" s="122"/>
      <c r="AR149" s="122"/>
      <c r="AS149" s="122"/>
      <c r="AT149" s="122"/>
      <c r="AU149" s="122"/>
      <c r="AV149" s="122"/>
      <c r="AW149" s="122"/>
    </row>
    <row r="150" spans="1:49"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c r="W150" s="122"/>
      <c r="X150" s="122"/>
      <c r="Y150" s="122"/>
      <c r="Z150" s="122"/>
      <c r="AA150" s="122"/>
      <c r="AB150" s="122"/>
      <c r="AC150" s="122"/>
      <c r="AD150" s="122"/>
      <c r="AE150" s="122"/>
      <c r="AF150" s="122"/>
      <c r="AG150" s="122"/>
      <c r="AH150" s="122"/>
      <c r="AI150" s="122"/>
      <c r="AJ150" s="122"/>
      <c r="AK150" s="122"/>
      <c r="AL150" s="122"/>
      <c r="AM150" s="122"/>
      <c r="AN150" s="122"/>
      <c r="AO150" s="122"/>
      <c r="AP150" s="122"/>
      <c r="AQ150" s="122"/>
      <c r="AR150" s="122"/>
      <c r="AS150" s="122"/>
      <c r="AT150" s="122"/>
      <c r="AU150" s="122"/>
      <c r="AV150" s="122"/>
      <c r="AW150" s="122"/>
    </row>
    <row r="151" spans="1:49"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c r="W151" s="122"/>
      <c r="X151" s="122"/>
      <c r="Y151" s="122"/>
      <c r="Z151" s="122"/>
      <c r="AA151" s="122"/>
      <c r="AB151" s="122"/>
      <c r="AC151" s="122"/>
      <c r="AD151" s="122"/>
      <c r="AE151" s="122"/>
      <c r="AF151" s="122"/>
      <c r="AG151" s="122"/>
      <c r="AH151" s="122"/>
      <c r="AI151" s="122"/>
      <c r="AJ151" s="122"/>
      <c r="AK151" s="122"/>
      <c r="AL151" s="122"/>
      <c r="AM151" s="122"/>
      <c r="AN151" s="122"/>
      <c r="AO151" s="122"/>
      <c r="AP151" s="122"/>
      <c r="AQ151" s="122"/>
      <c r="AR151" s="122"/>
      <c r="AS151" s="122"/>
      <c r="AT151" s="122"/>
      <c r="AU151" s="122"/>
      <c r="AV151" s="122"/>
      <c r="AW151" s="122"/>
    </row>
    <row r="152" spans="1:49"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c r="W152" s="122"/>
      <c r="X152" s="122"/>
      <c r="Y152" s="122"/>
      <c r="Z152" s="122"/>
      <c r="AA152" s="122"/>
      <c r="AB152" s="122"/>
      <c r="AC152" s="122"/>
      <c r="AD152" s="122"/>
      <c r="AE152" s="122"/>
      <c r="AF152" s="122"/>
      <c r="AG152" s="122"/>
      <c r="AH152" s="122"/>
      <c r="AI152" s="122"/>
      <c r="AJ152" s="122"/>
      <c r="AK152" s="122"/>
      <c r="AL152" s="122"/>
      <c r="AM152" s="122"/>
      <c r="AN152" s="122"/>
      <c r="AO152" s="122"/>
      <c r="AP152" s="122"/>
      <c r="AQ152" s="122"/>
      <c r="AR152" s="122"/>
      <c r="AS152" s="122"/>
      <c r="AT152" s="122"/>
      <c r="AU152" s="122"/>
      <c r="AV152" s="122"/>
      <c r="AW152" s="122"/>
    </row>
    <row r="153" spans="1:49"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c r="W153" s="122"/>
      <c r="X153" s="122"/>
      <c r="Y153" s="122"/>
      <c r="Z153" s="122"/>
      <c r="AA153" s="122"/>
      <c r="AB153" s="122"/>
      <c r="AC153" s="122"/>
      <c r="AD153" s="122"/>
      <c r="AE153" s="122"/>
      <c r="AF153" s="122"/>
      <c r="AG153" s="122"/>
      <c r="AH153" s="122"/>
      <c r="AI153" s="122"/>
      <c r="AJ153" s="122"/>
      <c r="AK153" s="122"/>
      <c r="AL153" s="122"/>
      <c r="AM153" s="122"/>
      <c r="AN153" s="122"/>
      <c r="AO153" s="122"/>
      <c r="AP153" s="122"/>
      <c r="AQ153" s="122"/>
      <c r="AR153" s="122"/>
      <c r="AS153" s="122"/>
      <c r="AT153" s="122"/>
      <c r="AU153" s="122"/>
      <c r="AV153" s="122"/>
      <c r="AW153" s="122"/>
    </row>
    <row r="154" spans="1:49"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c r="AA154" s="122"/>
      <c r="AB154" s="122"/>
      <c r="AC154" s="122"/>
      <c r="AD154" s="122"/>
      <c r="AE154" s="122"/>
      <c r="AF154" s="122"/>
      <c r="AG154" s="122"/>
      <c r="AH154" s="122"/>
      <c r="AI154" s="122"/>
      <c r="AJ154" s="122"/>
      <c r="AK154" s="122"/>
      <c r="AL154" s="122"/>
      <c r="AM154" s="122"/>
      <c r="AN154" s="122"/>
      <c r="AO154" s="122"/>
      <c r="AP154" s="122"/>
      <c r="AQ154" s="122"/>
      <c r="AR154" s="122"/>
      <c r="AS154" s="122"/>
      <c r="AT154" s="122"/>
      <c r="AU154" s="122"/>
      <c r="AV154" s="122"/>
      <c r="AW154" s="122"/>
    </row>
    <row r="155" spans="1:49"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c r="AA155" s="122"/>
      <c r="AB155" s="122"/>
      <c r="AC155" s="122"/>
      <c r="AD155" s="122"/>
      <c r="AE155" s="122"/>
      <c r="AF155" s="122"/>
      <c r="AG155" s="122"/>
      <c r="AH155" s="122"/>
      <c r="AI155" s="122"/>
      <c r="AJ155" s="122"/>
      <c r="AK155" s="122"/>
      <c r="AL155" s="122"/>
      <c r="AM155" s="122"/>
      <c r="AN155" s="122"/>
      <c r="AO155" s="122"/>
      <c r="AP155" s="122"/>
      <c r="AQ155" s="122"/>
      <c r="AR155" s="122"/>
      <c r="AS155" s="122"/>
      <c r="AT155" s="122"/>
      <c r="AU155" s="122"/>
      <c r="AV155" s="122"/>
      <c r="AW155" s="122"/>
    </row>
    <row r="156" spans="1:49"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c r="AA156" s="122"/>
      <c r="AB156" s="122"/>
      <c r="AC156" s="122"/>
      <c r="AD156" s="122"/>
      <c r="AE156" s="122"/>
      <c r="AF156" s="122"/>
      <c r="AG156" s="122"/>
      <c r="AH156" s="122"/>
      <c r="AI156" s="122"/>
      <c r="AJ156" s="122"/>
      <c r="AK156" s="122"/>
      <c r="AL156" s="122"/>
      <c r="AM156" s="122"/>
      <c r="AN156" s="122"/>
      <c r="AO156" s="122"/>
      <c r="AP156" s="122"/>
      <c r="AQ156" s="122"/>
      <c r="AR156" s="122"/>
      <c r="AS156" s="122"/>
      <c r="AT156" s="122"/>
      <c r="AU156" s="122"/>
      <c r="AV156" s="122"/>
      <c r="AW156" s="122"/>
    </row>
    <row r="157" spans="1:49"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c r="AA157" s="122"/>
      <c r="AB157" s="122"/>
      <c r="AC157" s="122"/>
      <c r="AD157" s="122"/>
      <c r="AE157" s="122"/>
      <c r="AF157" s="122"/>
      <c r="AG157" s="122"/>
      <c r="AH157" s="122"/>
      <c r="AI157" s="122"/>
      <c r="AJ157" s="122"/>
      <c r="AK157" s="122"/>
      <c r="AL157" s="122"/>
      <c r="AM157" s="122"/>
      <c r="AN157" s="122"/>
      <c r="AO157" s="122"/>
      <c r="AP157" s="122"/>
      <c r="AQ157" s="122"/>
      <c r="AR157" s="122"/>
      <c r="AS157" s="122"/>
      <c r="AT157" s="122"/>
      <c r="AU157" s="122"/>
      <c r="AV157" s="122"/>
      <c r="AW157" s="122"/>
    </row>
    <row r="158" spans="1:49"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c r="AA158" s="122"/>
      <c r="AB158" s="122"/>
      <c r="AC158" s="122"/>
      <c r="AD158" s="122"/>
      <c r="AE158" s="122"/>
      <c r="AF158" s="122"/>
      <c r="AG158" s="122"/>
      <c r="AH158" s="122"/>
      <c r="AI158" s="122"/>
      <c r="AJ158" s="122"/>
      <c r="AK158" s="122"/>
      <c r="AL158" s="122"/>
      <c r="AM158" s="122"/>
      <c r="AN158" s="122"/>
      <c r="AO158" s="122"/>
      <c r="AP158" s="122"/>
      <c r="AQ158" s="122"/>
      <c r="AR158" s="122"/>
      <c r="AS158" s="122"/>
      <c r="AT158" s="122"/>
      <c r="AU158" s="122"/>
      <c r="AV158" s="122"/>
      <c r="AW158" s="122"/>
    </row>
    <row r="159" spans="1:49"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c r="AA159" s="122"/>
      <c r="AB159" s="122"/>
      <c r="AC159" s="122"/>
      <c r="AD159" s="122"/>
      <c r="AE159" s="122"/>
      <c r="AF159" s="122"/>
      <c r="AG159" s="122"/>
      <c r="AH159" s="122"/>
      <c r="AI159" s="122"/>
      <c r="AJ159" s="122"/>
      <c r="AK159" s="122"/>
      <c r="AL159" s="122"/>
      <c r="AM159" s="122"/>
      <c r="AN159" s="122"/>
      <c r="AO159" s="122"/>
      <c r="AP159" s="122"/>
      <c r="AQ159" s="122"/>
      <c r="AR159" s="122"/>
      <c r="AS159" s="122"/>
      <c r="AT159" s="122"/>
      <c r="AU159" s="122"/>
      <c r="AV159" s="122"/>
      <c r="AW159" s="122"/>
    </row>
    <row r="160" spans="1:49"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c r="AA160" s="122"/>
      <c r="AB160" s="122"/>
      <c r="AC160" s="122"/>
      <c r="AD160" s="122"/>
      <c r="AE160" s="122"/>
      <c r="AF160" s="122"/>
      <c r="AG160" s="122"/>
      <c r="AH160" s="122"/>
      <c r="AI160" s="122"/>
      <c r="AJ160" s="122"/>
      <c r="AK160" s="122"/>
      <c r="AL160" s="122"/>
      <c r="AM160" s="122"/>
      <c r="AN160" s="122"/>
      <c r="AO160" s="122"/>
      <c r="AP160" s="122"/>
      <c r="AQ160" s="122"/>
      <c r="AR160" s="122"/>
      <c r="AS160" s="122"/>
      <c r="AT160" s="122"/>
      <c r="AU160" s="122"/>
      <c r="AV160" s="122"/>
      <c r="AW160" s="122"/>
    </row>
    <row r="161" spans="1:49"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c r="AA161" s="122"/>
      <c r="AB161" s="122"/>
      <c r="AC161" s="122"/>
      <c r="AD161" s="122"/>
      <c r="AE161" s="122"/>
      <c r="AF161" s="122"/>
      <c r="AG161" s="122"/>
      <c r="AH161" s="122"/>
      <c r="AI161" s="122"/>
      <c r="AJ161" s="122"/>
      <c r="AK161" s="122"/>
      <c r="AL161" s="122"/>
      <c r="AM161" s="122"/>
      <c r="AN161" s="122"/>
      <c r="AO161" s="122"/>
      <c r="AP161" s="122"/>
      <c r="AQ161" s="122"/>
      <c r="AR161" s="122"/>
      <c r="AS161" s="122"/>
      <c r="AT161" s="122"/>
      <c r="AU161" s="122"/>
      <c r="AV161" s="122"/>
      <c r="AW161" s="122"/>
    </row>
    <row r="162" spans="1:49"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c r="AA162" s="122"/>
      <c r="AB162" s="122"/>
      <c r="AC162" s="122"/>
      <c r="AD162" s="122"/>
      <c r="AE162" s="122"/>
      <c r="AF162" s="122"/>
      <c r="AG162" s="122"/>
      <c r="AH162" s="122"/>
      <c r="AI162" s="122"/>
      <c r="AJ162" s="122"/>
      <c r="AK162" s="122"/>
      <c r="AL162" s="122"/>
      <c r="AM162" s="122"/>
      <c r="AN162" s="122"/>
      <c r="AO162" s="122"/>
      <c r="AP162" s="122"/>
      <c r="AQ162" s="122"/>
      <c r="AR162" s="122"/>
      <c r="AS162" s="122"/>
      <c r="AT162" s="122"/>
      <c r="AU162" s="122"/>
      <c r="AV162" s="122"/>
      <c r="AW162" s="122"/>
    </row>
    <row r="163" spans="1:49"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c r="AA163" s="122"/>
      <c r="AB163" s="122"/>
      <c r="AC163" s="122"/>
      <c r="AD163" s="122"/>
      <c r="AE163" s="122"/>
      <c r="AF163" s="122"/>
      <c r="AG163" s="122"/>
      <c r="AH163" s="122"/>
      <c r="AI163" s="122"/>
      <c r="AJ163" s="122"/>
      <c r="AK163" s="122"/>
      <c r="AL163" s="122"/>
      <c r="AM163" s="122"/>
      <c r="AN163" s="122"/>
      <c r="AO163" s="122"/>
      <c r="AP163" s="122"/>
      <c r="AQ163" s="122"/>
      <c r="AR163" s="122"/>
      <c r="AS163" s="122"/>
      <c r="AT163" s="122"/>
      <c r="AU163" s="122"/>
      <c r="AV163" s="122"/>
      <c r="AW163" s="122"/>
    </row>
    <row r="164" spans="1:49"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c r="AA164" s="122"/>
      <c r="AB164" s="122"/>
      <c r="AC164" s="122"/>
      <c r="AD164" s="122"/>
      <c r="AE164" s="122"/>
      <c r="AF164" s="122"/>
      <c r="AG164" s="122"/>
      <c r="AH164" s="122"/>
      <c r="AI164" s="122"/>
      <c r="AJ164" s="122"/>
      <c r="AK164" s="122"/>
      <c r="AL164" s="122"/>
      <c r="AM164" s="122"/>
      <c r="AN164" s="122"/>
      <c r="AO164" s="122"/>
      <c r="AP164" s="122"/>
      <c r="AQ164" s="122"/>
      <c r="AR164" s="122"/>
      <c r="AS164" s="122"/>
      <c r="AT164" s="122"/>
      <c r="AU164" s="122"/>
      <c r="AV164" s="122"/>
      <c r="AW164" s="122"/>
    </row>
    <row r="165" spans="1:49"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c r="AA165" s="122"/>
      <c r="AB165" s="122"/>
      <c r="AC165" s="122"/>
      <c r="AD165" s="122"/>
      <c r="AE165" s="122"/>
      <c r="AF165" s="122"/>
      <c r="AG165" s="122"/>
      <c r="AH165" s="122"/>
      <c r="AI165" s="122"/>
      <c r="AJ165" s="122"/>
      <c r="AK165" s="122"/>
      <c r="AL165" s="122"/>
      <c r="AM165" s="122"/>
      <c r="AN165" s="122"/>
      <c r="AO165" s="122"/>
      <c r="AP165" s="122"/>
      <c r="AQ165" s="122"/>
      <c r="AR165" s="122"/>
      <c r="AS165" s="122"/>
      <c r="AT165" s="122"/>
      <c r="AU165" s="122"/>
      <c r="AV165" s="122"/>
      <c r="AW165" s="122"/>
    </row>
    <row r="166" spans="1:49"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c r="AA166" s="122"/>
      <c r="AB166" s="122"/>
      <c r="AC166" s="122"/>
      <c r="AD166" s="122"/>
      <c r="AE166" s="122"/>
      <c r="AF166" s="122"/>
      <c r="AG166" s="122"/>
      <c r="AH166" s="122"/>
      <c r="AI166" s="122"/>
      <c r="AJ166" s="122"/>
      <c r="AK166" s="122"/>
      <c r="AL166" s="122"/>
      <c r="AM166" s="122"/>
      <c r="AN166" s="122"/>
      <c r="AO166" s="122"/>
      <c r="AP166" s="122"/>
      <c r="AQ166" s="122"/>
      <c r="AR166" s="122"/>
      <c r="AS166" s="122"/>
      <c r="AT166" s="122"/>
      <c r="AU166" s="122"/>
      <c r="AV166" s="122"/>
      <c r="AW166" s="122"/>
    </row>
    <row r="167" spans="1:49"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c r="AA167" s="122"/>
      <c r="AB167" s="122"/>
      <c r="AC167" s="122"/>
      <c r="AD167" s="122"/>
      <c r="AE167" s="122"/>
      <c r="AF167" s="122"/>
      <c r="AG167" s="122"/>
      <c r="AH167" s="122"/>
      <c r="AI167" s="122"/>
      <c r="AJ167" s="122"/>
      <c r="AK167" s="122"/>
      <c r="AL167" s="122"/>
      <c r="AM167" s="122"/>
      <c r="AN167" s="122"/>
      <c r="AO167" s="122"/>
      <c r="AP167" s="122"/>
      <c r="AQ167" s="122"/>
      <c r="AR167" s="122"/>
      <c r="AS167" s="122"/>
      <c r="AT167" s="122"/>
      <c r="AU167" s="122"/>
      <c r="AV167" s="122"/>
      <c r="AW167" s="122"/>
    </row>
    <row r="168" spans="1:49"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c r="AA168" s="122"/>
      <c r="AB168" s="122"/>
      <c r="AC168" s="122"/>
      <c r="AD168" s="122"/>
      <c r="AE168" s="122"/>
      <c r="AF168" s="122"/>
      <c r="AG168" s="122"/>
      <c r="AH168" s="122"/>
      <c r="AI168" s="122"/>
      <c r="AJ168" s="122"/>
      <c r="AK168" s="122"/>
      <c r="AL168" s="122"/>
      <c r="AM168" s="122"/>
      <c r="AN168" s="122"/>
      <c r="AO168" s="122"/>
      <c r="AP168" s="122"/>
      <c r="AQ168" s="122"/>
      <c r="AR168" s="122"/>
      <c r="AS168" s="122"/>
      <c r="AT168" s="122"/>
      <c r="AU168" s="122"/>
      <c r="AV168" s="122"/>
      <c r="AW168" s="122"/>
    </row>
    <row r="169" spans="1:49"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c r="AA169" s="122"/>
      <c r="AB169" s="122"/>
      <c r="AC169" s="122"/>
      <c r="AD169" s="122"/>
      <c r="AE169" s="122"/>
      <c r="AF169" s="122"/>
      <c r="AG169" s="122"/>
      <c r="AH169" s="122"/>
      <c r="AI169" s="122"/>
      <c r="AJ169" s="122"/>
      <c r="AK169" s="122"/>
      <c r="AL169" s="122"/>
      <c r="AM169" s="122"/>
      <c r="AN169" s="122"/>
      <c r="AO169" s="122"/>
      <c r="AP169" s="122"/>
      <c r="AQ169" s="122"/>
      <c r="AR169" s="122"/>
      <c r="AS169" s="122"/>
      <c r="AT169" s="122"/>
      <c r="AU169" s="122"/>
      <c r="AV169" s="122"/>
      <c r="AW169" s="122"/>
    </row>
    <row r="170" spans="1:49"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c r="AA170" s="122"/>
      <c r="AB170" s="122"/>
      <c r="AC170" s="122"/>
      <c r="AD170" s="122"/>
      <c r="AE170" s="122"/>
      <c r="AF170" s="122"/>
      <c r="AG170" s="122"/>
      <c r="AH170" s="122"/>
      <c r="AI170" s="122"/>
      <c r="AJ170" s="122"/>
      <c r="AK170" s="122"/>
      <c r="AL170" s="122"/>
      <c r="AM170" s="122"/>
      <c r="AN170" s="122"/>
      <c r="AO170" s="122"/>
      <c r="AP170" s="122"/>
      <c r="AQ170" s="122"/>
      <c r="AR170" s="122"/>
      <c r="AS170" s="122"/>
      <c r="AT170" s="122"/>
      <c r="AU170" s="122"/>
      <c r="AV170" s="122"/>
      <c r="AW170" s="122"/>
    </row>
    <row r="171" spans="1:49"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c r="AA171" s="122"/>
      <c r="AB171" s="122"/>
      <c r="AC171" s="122"/>
      <c r="AD171" s="122"/>
      <c r="AE171" s="122"/>
      <c r="AF171" s="122"/>
      <c r="AG171" s="122"/>
      <c r="AH171" s="122"/>
      <c r="AI171" s="122"/>
      <c r="AJ171" s="122"/>
      <c r="AK171" s="122"/>
      <c r="AL171" s="122"/>
      <c r="AM171" s="122"/>
      <c r="AN171" s="122"/>
      <c r="AO171" s="122"/>
      <c r="AP171" s="122"/>
      <c r="AQ171" s="122"/>
      <c r="AR171" s="122"/>
      <c r="AS171" s="122"/>
      <c r="AT171" s="122"/>
      <c r="AU171" s="122"/>
      <c r="AV171" s="122"/>
      <c r="AW171" s="122"/>
    </row>
    <row r="172" spans="1:49"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c r="AA172" s="122"/>
      <c r="AB172" s="122"/>
      <c r="AC172" s="122"/>
      <c r="AD172" s="122"/>
      <c r="AE172" s="122"/>
      <c r="AF172" s="122"/>
      <c r="AG172" s="122"/>
      <c r="AH172" s="122"/>
      <c r="AI172" s="122"/>
      <c r="AJ172" s="122"/>
      <c r="AK172" s="122"/>
      <c r="AL172" s="122"/>
      <c r="AM172" s="122"/>
      <c r="AN172" s="122"/>
      <c r="AO172" s="122"/>
      <c r="AP172" s="122"/>
      <c r="AQ172" s="122"/>
      <c r="AR172" s="122"/>
      <c r="AS172" s="122"/>
      <c r="AT172" s="122"/>
      <c r="AU172" s="122"/>
      <c r="AV172" s="122"/>
      <c r="AW172" s="122"/>
    </row>
    <row r="173" spans="1:49"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c r="AA173" s="122"/>
      <c r="AB173" s="122"/>
      <c r="AC173" s="122"/>
      <c r="AD173" s="122"/>
      <c r="AE173" s="122"/>
      <c r="AF173" s="122"/>
      <c r="AG173" s="122"/>
      <c r="AH173" s="122"/>
      <c r="AI173" s="122"/>
      <c r="AJ173" s="122"/>
      <c r="AK173" s="122"/>
      <c r="AL173" s="122"/>
      <c r="AM173" s="122"/>
      <c r="AN173" s="122"/>
      <c r="AO173" s="122"/>
      <c r="AP173" s="122"/>
      <c r="AQ173" s="122"/>
      <c r="AR173" s="122"/>
      <c r="AS173" s="122"/>
      <c r="AT173" s="122"/>
      <c r="AU173" s="122"/>
      <c r="AV173" s="122"/>
      <c r="AW173" s="122"/>
    </row>
    <row r="174" spans="1:49"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c r="AA174" s="122"/>
      <c r="AB174" s="122"/>
      <c r="AC174" s="122"/>
      <c r="AD174" s="122"/>
      <c r="AE174" s="122"/>
      <c r="AF174" s="122"/>
      <c r="AG174" s="122"/>
      <c r="AH174" s="122"/>
      <c r="AI174" s="122"/>
      <c r="AJ174" s="122"/>
      <c r="AK174" s="122"/>
      <c r="AL174" s="122"/>
      <c r="AM174" s="122"/>
      <c r="AN174" s="122"/>
      <c r="AO174" s="122"/>
      <c r="AP174" s="122"/>
      <c r="AQ174" s="122"/>
      <c r="AR174" s="122"/>
      <c r="AS174" s="122"/>
      <c r="AT174" s="122"/>
      <c r="AU174" s="122"/>
      <c r="AV174" s="122"/>
      <c r="AW174" s="122"/>
    </row>
    <row r="175" spans="1:49"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c r="AA175" s="122"/>
      <c r="AB175" s="122"/>
      <c r="AC175" s="122"/>
      <c r="AD175" s="122"/>
      <c r="AE175" s="122"/>
      <c r="AF175" s="122"/>
      <c r="AG175" s="122"/>
      <c r="AH175" s="122"/>
      <c r="AI175" s="122"/>
      <c r="AJ175" s="122"/>
      <c r="AK175" s="122"/>
      <c r="AL175" s="122"/>
      <c r="AM175" s="122"/>
      <c r="AN175" s="122"/>
      <c r="AO175" s="122"/>
      <c r="AP175" s="122"/>
      <c r="AQ175" s="122"/>
      <c r="AR175" s="122"/>
      <c r="AS175" s="122"/>
      <c r="AT175" s="122"/>
      <c r="AU175" s="122"/>
      <c r="AV175" s="122"/>
      <c r="AW175" s="122"/>
    </row>
    <row r="176" spans="1:49"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c r="AA176" s="122"/>
      <c r="AB176" s="122"/>
      <c r="AC176" s="122"/>
      <c r="AD176" s="122"/>
      <c r="AE176" s="122"/>
      <c r="AF176" s="122"/>
      <c r="AG176" s="122"/>
      <c r="AH176" s="122"/>
      <c r="AI176" s="122"/>
      <c r="AJ176" s="122"/>
      <c r="AK176" s="122"/>
      <c r="AL176" s="122"/>
      <c r="AM176" s="122"/>
      <c r="AN176" s="122"/>
      <c r="AO176" s="122"/>
      <c r="AP176" s="122"/>
      <c r="AQ176" s="122"/>
      <c r="AR176" s="122"/>
      <c r="AS176" s="122"/>
      <c r="AT176" s="122"/>
      <c r="AU176" s="122"/>
      <c r="AV176" s="122"/>
      <c r="AW176" s="122"/>
    </row>
    <row r="177" spans="1:49"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c r="AA177" s="122"/>
      <c r="AB177" s="122"/>
      <c r="AC177" s="122"/>
      <c r="AD177" s="122"/>
      <c r="AE177" s="122"/>
      <c r="AF177" s="122"/>
      <c r="AG177" s="122"/>
      <c r="AH177" s="122"/>
      <c r="AI177" s="122"/>
      <c r="AJ177" s="122"/>
      <c r="AK177" s="122"/>
      <c r="AL177" s="122"/>
      <c r="AM177" s="122"/>
      <c r="AN177" s="122"/>
      <c r="AO177" s="122"/>
      <c r="AP177" s="122"/>
      <c r="AQ177" s="122"/>
      <c r="AR177" s="122"/>
      <c r="AS177" s="122"/>
      <c r="AT177" s="122"/>
      <c r="AU177" s="122"/>
      <c r="AV177" s="122"/>
      <c r="AW177" s="122"/>
    </row>
    <row r="178" spans="1:49"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c r="AA178" s="122"/>
      <c r="AB178" s="122"/>
      <c r="AC178" s="122"/>
      <c r="AD178" s="122"/>
      <c r="AE178" s="122"/>
      <c r="AF178" s="122"/>
      <c r="AG178" s="122"/>
      <c r="AH178" s="122"/>
      <c r="AI178" s="122"/>
      <c r="AJ178" s="122"/>
      <c r="AK178" s="122"/>
      <c r="AL178" s="122"/>
      <c r="AM178" s="122"/>
      <c r="AN178" s="122"/>
      <c r="AO178" s="122"/>
      <c r="AP178" s="122"/>
      <c r="AQ178" s="122"/>
      <c r="AR178" s="122"/>
      <c r="AS178" s="122"/>
      <c r="AT178" s="122"/>
      <c r="AU178" s="122"/>
      <c r="AV178" s="122"/>
      <c r="AW178" s="122"/>
    </row>
    <row r="179" spans="1:49"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c r="W179" s="122"/>
      <c r="X179" s="122"/>
      <c r="Y179" s="122"/>
      <c r="Z179" s="122"/>
      <c r="AA179" s="122"/>
      <c r="AB179" s="122"/>
      <c r="AC179" s="122"/>
      <c r="AD179" s="122"/>
      <c r="AE179" s="122"/>
      <c r="AF179" s="122"/>
      <c r="AG179" s="122"/>
      <c r="AH179" s="122"/>
      <c r="AI179" s="122"/>
      <c r="AJ179" s="122"/>
      <c r="AK179" s="122"/>
      <c r="AL179" s="122"/>
      <c r="AM179" s="122"/>
      <c r="AN179" s="122"/>
      <c r="AO179" s="122"/>
      <c r="AP179" s="122"/>
      <c r="AQ179" s="122"/>
      <c r="AR179" s="122"/>
      <c r="AS179" s="122"/>
      <c r="AT179" s="122"/>
      <c r="AU179" s="122"/>
      <c r="AV179" s="122"/>
      <c r="AW179" s="122"/>
    </row>
    <row r="180" spans="1:49"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c r="AA180" s="122"/>
      <c r="AB180" s="122"/>
      <c r="AC180" s="122"/>
      <c r="AD180" s="122"/>
      <c r="AE180" s="122"/>
      <c r="AF180" s="122"/>
      <c r="AG180" s="122"/>
      <c r="AH180" s="122"/>
      <c r="AI180" s="122"/>
      <c r="AJ180" s="122"/>
      <c r="AK180" s="122"/>
      <c r="AL180" s="122"/>
      <c r="AM180" s="122"/>
      <c r="AN180" s="122"/>
      <c r="AO180" s="122"/>
      <c r="AP180" s="122"/>
      <c r="AQ180" s="122"/>
      <c r="AR180" s="122"/>
      <c r="AS180" s="122"/>
      <c r="AT180" s="122"/>
      <c r="AU180" s="122"/>
      <c r="AV180" s="122"/>
      <c r="AW180" s="122"/>
    </row>
    <row r="181" spans="1:49"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c r="AA181" s="122"/>
      <c r="AB181" s="122"/>
      <c r="AC181" s="122"/>
      <c r="AD181" s="122"/>
      <c r="AE181" s="122"/>
      <c r="AF181" s="122"/>
      <c r="AG181" s="122"/>
      <c r="AH181" s="122"/>
      <c r="AI181" s="122"/>
      <c r="AJ181" s="122"/>
      <c r="AK181" s="122"/>
      <c r="AL181" s="122"/>
      <c r="AM181" s="122"/>
      <c r="AN181" s="122"/>
      <c r="AO181" s="122"/>
      <c r="AP181" s="122"/>
      <c r="AQ181" s="122"/>
      <c r="AR181" s="122"/>
      <c r="AS181" s="122"/>
      <c r="AT181" s="122"/>
      <c r="AU181" s="122"/>
      <c r="AV181" s="122"/>
      <c r="AW181" s="122"/>
    </row>
    <row r="182" spans="1:49"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c r="AA182" s="122"/>
      <c r="AB182" s="122"/>
      <c r="AC182" s="122"/>
      <c r="AD182" s="122"/>
      <c r="AE182" s="122"/>
      <c r="AF182" s="122"/>
      <c r="AG182" s="122"/>
      <c r="AH182" s="122"/>
      <c r="AI182" s="122"/>
      <c r="AJ182" s="122"/>
      <c r="AK182" s="122"/>
      <c r="AL182" s="122"/>
      <c r="AM182" s="122"/>
      <c r="AN182" s="122"/>
      <c r="AO182" s="122"/>
      <c r="AP182" s="122"/>
      <c r="AQ182" s="122"/>
      <c r="AR182" s="122"/>
      <c r="AS182" s="122"/>
      <c r="AT182" s="122"/>
      <c r="AU182" s="122"/>
      <c r="AV182" s="122"/>
      <c r="AW182" s="122"/>
    </row>
    <row r="183" spans="1:49"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c r="W183" s="122"/>
      <c r="X183" s="122"/>
      <c r="Y183" s="122"/>
      <c r="Z183" s="122"/>
      <c r="AA183" s="122"/>
      <c r="AB183" s="122"/>
      <c r="AC183" s="122"/>
      <c r="AD183" s="122"/>
      <c r="AE183" s="122"/>
      <c r="AF183" s="122"/>
      <c r="AG183" s="122"/>
      <c r="AH183" s="122"/>
      <c r="AI183" s="122"/>
      <c r="AJ183" s="122"/>
      <c r="AK183" s="122"/>
      <c r="AL183" s="122"/>
      <c r="AM183" s="122"/>
      <c r="AN183" s="122"/>
      <c r="AO183" s="122"/>
      <c r="AP183" s="122"/>
      <c r="AQ183" s="122"/>
      <c r="AR183" s="122"/>
      <c r="AS183" s="122"/>
      <c r="AT183" s="122"/>
      <c r="AU183" s="122"/>
      <c r="AV183" s="122"/>
      <c r="AW183" s="122"/>
    </row>
    <row r="184" spans="1:49"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c r="W184" s="122"/>
      <c r="X184" s="122"/>
      <c r="Y184" s="122"/>
      <c r="Z184" s="122"/>
      <c r="AA184" s="122"/>
      <c r="AB184" s="122"/>
      <c r="AC184" s="122"/>
      <c r="AD184" s="122"/>
      <c r="AE184" s="122"/>
      <c r="AF184" s="122"/>
      <c r="AG184" s="122"/>
      <c r="AH184" s="122"/>
      <c r="AI184" s="122"/>
      <c r="AJ184" s="122"/>
      <c r="AK184" s="122"/>
      <c r="AL184" s="122"/>
      <c r="AM184" s="122"/>
      <c r="AN184" s="122"/>
      <c r="AO184" s="122"/>
      <c r="AP184" s="122"/>
      <c r="AQ184" s="122"/>
      <c r="AR184" s="122"/>
      <c r="AS184" s="122"/>
      <c r="AT184" s="122"/>
      <c r="AU184" s="122"/>
      <c r="AV184" s="122"/>
      <c r="AW184" s="122"/>
    </row>
    <row r="185" spans="1:49"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c r="W185" s="122"/>
      <c r="X185" s="122"/>
      <c r="Y185" s="122"/>
      <c r="Z185" s="122"/>
      <c r="AA185" s="122"/>
      <c r="AB185" s="122"/>
      <c r="AC185" s="122"/>
      <c r="AD185" s="122"/>
      <c r="AE185" s="122"/>
      <c r="AF185" s="122"/>
      <c r="AG185" s="122"/>
      <c r="AH185" s="122"/>
      <c r="AI185" s="122"/>
      <c r="AJ185" s="122"/>
      <c r="AK185" s="122"/>
      <c r="AL185" s="122"/>
      <c r="AM185" s="122"/>
      <c r="AN185" s="122"/>
      <c r="AO185" s="122"/>
      <c r="AP185" s="122"/>
      <c r="AQ185" s="122"/>
      <c r="AR185" s="122"/>
      <c r="AS185" s="122"/>
      <c r="AT185" s="122"/>
      <c r="AU185" s="122"/>
      <c r="AV185" s="122"/>
      <c r="AW185" s="122"/>
    </row>
    <row r="186" spans="1:49"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c r="W186" s="122"/>
      <c r="X186" s="122"/>
      <c r="Y186" s="122"/>
      <c r="Z186" s="122"/>
      <c r="AA186" s="122"/>
      <c r="AB186" s="122"/>
      <c r="AC186" s="122"/>
      <c r="AD186" s="122"/>
      <c r="AE186" s="122"/>
      <c r="AF186" s="122"/>
      <c r="AG186" s="122"/>
      <c r="AH186" s="122"/>
      <c r="AI186" s="122"/>
      <c r="AJ186" s="122"/>
      <c r="AK186" s="122"/>
      <c r="AL186" s="122"/>
      <c r="AM186" s="122"/>
      <c r="AN186" s="122"/>
      <c r="AO186" s="122"/>
      <c r="AP186" s="122"/>
      <c r="AQ186" s="122"/>
      <c r="AR186" s="122"/>
      <c r="AS186" s="122"/>
      <c r="AT186" s="122"/>
      <c r="AU186" s="122"/>
      <c r="AV186" s="122"/>
      <c r="AW186" s="122"/>
    </row>
    <row r="187" spans="1:49"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c r="W187" s="122"/>
      <c r="X187" s="122"/>
      <c r="Y187" s="122"/>
      <c r="Z187" s="122"/>
      <c r="AA187" s="122"/>
      <c r="AB187" s="122"/>
      <c r="AC187" s="122"/>
      <c r="AD187" s="122"/>
      <c r="AE187" s="122"/>
      <c r="AF187" s="122"/>
      <c r="AG187" s="122"/>
      <c r="AH187" s="122"/>
      <c r="AI187" s="122"/>
      <c r="AJ187" s="122"/>
      <c r="AK187" s="122"/>
      <c r="AL187" s="122"/>
      <c r="AM187" s="122"/>
      <c r="AN187" s="122"/>
      <c r="AO187" s="122"/>
      <c r="AP187" s="122"/>
      <c r="AQ187" s="122"/>
      <c r="AR187" s="122"/>
      <c r="AS187" s="122"/>
      <c r="AT187" s="122"/>
      <c r="AU187" s="122"/>
      <c r="AV187" s="122"/>
      <c r="AW187" s="122"/>
    </row>
    <row r="188" spans="1:49"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c r="W188" s="122"/>
      <c r="X188" s="122"/>
      <c r="Y188" s="122"/>
      <c r="Z188" s="122"/>
      <c r="AA188" s="122"/>
      <c r="AB188" s="122"/>
      <c r="AC188" s="122"/>
      <c r="AD188" s="122"/>
      <c r="AE188" s="122"/>
      <c r="AF188" s="122"/>
      <c r="AG188" s="122"/>
      <c r="AH188" s="122"/>
      <c r="AI188" s="122"/>
      <c r="AJ188" s="122"/>
      <c r="AK188" s="122"/>
      <c r="AL188" s="122"/>
      <c r="AM188" s="122"/>
      <c r="AN188" s="122"/>
      <c r="AO188" s="122"/>
      <c r="AP188" s="122"/>
      <c r="AQ188" s="122"/>
      <c r="AR188" s="122"/>
      <c r="AS188" s="122"/>
      <c r="AT188" s="122"/>
      <c r="AU188" s="122"/>
      <c r="AV188" s="122"/>
      <c r="AW188" s="122"/>
    </row>
    <row r="189" spans="1:49"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c r="W189" s="122"/>
      <c r="X189" s="122"/>
      <c r="Y189" s="122"/>
      <c r="Z189" s="122"/>
      <c r="AA189" s="122"/>
      <c r="AB189" s="122"/>
      <c r="AC189" s="122"/>
      <c r="AD189" s="122"/>
      <c r="AE189" s="122"/>
      <c r="AF189" s="122"/>
      <c r="AG189" s="122"/>
      <c r="AH189" s="122"/>
      <c r="AI189" s="122"/>
      <c r="AJ189" s="122"/>
      <c r="AK189" s="122"/>
      <c r="AL189" s="122"/>
      <c r="AM189" s="122"/>
      <c r="AN189" s="122"/>
      <c r="AO189" s="122"/>
      <c r="AP189" s="122"/>
      <c r="AQ189" s="122"/>
      <c r="AR189" s="122"/>
      <c r="AS189" s="122"/>
      <c r="AT189" s="122"/>
      <c r="AU189" s="122"/>
      <c r="AV189" s="122"/>
      <c r="AW189" s="122"/>
    </row>
    <row r="190" spans="1:49"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c r="W190" s="122"/>
      <c r="X190" s="122"/>
      <c r="Y190" s="122"/>
      <c r="Z190" s="122"/>
      <c r="AA190" s="122"/>
      <c r="AB190" s="122"/>
      <c r="AC190" s="122"/>
      <c r="AD190" s="122"/>
      <c r="AE190" s="122"/>
      <c r="AF190" s="122"/>
      <c r="AG190" s="122"/>
      <c r="AH190" s="122"/>
      <c r="AI190" s="122"/>
      <c r="AJ190" s="122"/>
      <c r="AK190" s="122"/>
      <c r="AL190" s="122"/>
      <c r="AM190" s="122"/>
      <c r="AN190" s="122"/>
      <c r="AO190" s="122"/>
      <c r="AP190" s="122"/>
      <c r="AQ190" s="122"/>
      <c r="AR190" s="122"/>
      <c r="AS190" s="122"/>
      <c r="AT190" s="122"/>
      <c r="AU190" s="122"/>
      <c r="AV190" s="122"/>
      <c r="AW190" s="122"/>
    </row>
    <row r="191" spans="1:49"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c r="W191" s="122"/>
      <c r="X191" s="122"/>
      <c r="Y191" s="122"/>
      <c r="Z191" s="122"/>
      <c r="AA191" s="122"/>
      <c r="AB191" s="122"/>
      <c r="AC191" s="122"/>
      <c r="AD191" s="122"/>
      <c r="AE191" s="122"/>
      <c r="AF191" s="122"/>
      <c r="AG191" s="122"/>
      <c r="AH191" s="122"/>
      <c r="AI191" s="122"/>
      <c r="AJ191" s="122"/>
      <c r="AK191" s="122"/>
      <c r="AL191" s="122"/>
      <c r="AM191" s="122"/>
      <c r="AN191" s="122"/>
      <c r="AO191" s="122"/>
      <c r="AP191" s="122"/>
      <c r="AQ191" s="122"/>
      <c r="AR191" s="122"/>
      <c r="AS191" s="122"/>
      <c r="AT191" s="122"/>
      <c r="AU191" s="122"/>
      <c r="AV191" s="122"/>
      <c r="AW191" s="122"/>
    </row>
    <row r="192" spans="1:49"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c r="W192" s="122"/>
      <c r="X192" s="122"/>
      <c r="Y192" s="122"/>
      <c r="Z192" s="122"/>
      <c r="AA192" s="122"/>
      <c r="AB192" s="122"/>
      <c r="AC192" s="122"/>
      <c r="AD192" s="122"/>
      <c r="AE192" s="122"/>
      <c r="AF192" s="122"/>
      <c r="AG192" s="122"/>
      <c r="AH192" s="122"/>
      <c r="AI192" s="122"/>
      <c r="AJ192" s="122"/>
      <c r="AK192" s="122"/>
      <c r="AL192" s="122"/>
      <c r="AM192" s="122"/>
      <c r="AN192" s="122"/>
      <c r="AO192" s="122"/>
      <c r="AP192" s="122"/>
      <c r="AQ192" s="122"/>
      <c r="AR192" s="122"/>
      <c r="AS192" s="122"/>
      <c r="AT192" s="122"/>
      <c r="AU192" s="122"/>
      <c r="AV192" s="122"/>
      <c r="AW192" s="122"/>
    </row>
    <row r="193" spans="1:49"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c r="W193" s="122"/>
      <c r="X193" s="122"/>
      <c r="Y193" s="122"/>
      <c r="Z193" s="122"/>
      <c r="AA193" s="122"/>
      <c r="AB193" s="122"/>
      <c r="AC193" s="122"/>
      <c r="AD193" s="122"/>
      <c r="AE193" s="122"/>
      <c r="AF193" s="122"/>
      <c r="AG193" s="122"/>
      <c r="AH193" s="122"/>
      <c r="AI193" s="122"/>
      <c r="AJ193" s="122"/>
      <c r="AK193" s="122"/>
      <c r="AL193" s="122"/>
      <c r="AM193" s="122"/>
      <c r="AN193" s="122"/>
      <c r="AO193" s="122"/>
      <c r="AP193" s="122"/>
      <c r="AQ193" s="122"/>
      <c r="AR193" s="122"/>
      <c r="AS193" s="122"/>
      <c r="AT193" s="122"/>
      <c r="AU193" s="122"/>
      <c r="AV193" s="122"/>
      <c r="AW193" s="122"/>
    </row>
    <row r="194" spans="1:49"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c r="W194" s="122"/>
      <c r="X194" s="122"/>
      <c r="Y194" s="122"/>
      <c r="Z194" s="122"/>
      <c r="AA194" s="122"/>
      <c r="AB194" s="122"/>
      <c r="AC194" s="122"/>
      <c r="AD194" s="122"/>
      <c r="AE194" s="122"/>
      <c r="AF194" s="122"/>
      <c r="AG194" s="122"/>
      <c r="AH194" s="122"/>
      <c r="AI194" s="122"/>
      <c r="AJ194" s="122"/>
      <c r="AK194" s="122"/>
      <c r="AL194" s="122"/>
      <c r="AM194" s="122"/>
      <c r="AN194" s="122"/>
      <c r="AO194" s="122"/>
      <c r="AP194" s="122"/>
      <c r="AQ194" s="122"/>
      <c r="AR194" s="122"/>
      <c r="AS194" s="122"/>
      <c r="AT194" s="122"/>
      <c r="AU194" s="122"/>
      <c r="AV194" s="122"/>
      <c r="AW194" s="122"/>
    </row>
    <row r="195" spans="1:49"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c r="W195" s="122"/>
      <c r="X195" s="122"/>
      <c r="Y195" s="122"/>
      <c r="Z195" s="122"/>
      <c r="AA195" s="122"/>
      <c r="AB195" s="122"/>
      <c r="AC195" s="122"/>
      <c r="AD195" s="122"/>
      <c r="AE195" s="122"/>
      <c r="AF195" s="122"/>
      <c r="AG195" s="122"/>
      <c r="AH195" s="122"/>
      <c r="AI195" s="122"/>
      <c r="AJ195" s="122"/>
      <c r="AK195" s="122"/>
      <c r="AL195" s="122"/>
      <c r="AM195" s="122"/>
      <c r="AN195" s="122"/>
      <c r="AO195" s="122"/>
      <c r="AP195" s="122"/>
      <c r="AQ195" s="122"/>
      <c r="AR195" s="122"/>
      <c r="AS195" s="122"/>
      <c r="AT195" s="122"/>
      <c r="AU195" s="122"/>
      <c r="AV195" s="122"/>
      <c r="AW195" s="122"/>
    </row>
    <row r="196" spans="1:49"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c r="W196" s="122"/>
      <c r="X196" s="122"/>
      <c r="Y196" s="122"/>
      <c r="Z196" s="122"/>
      <c r="AA196" s="122"/>
      <c r="AB196" s="122"/>
      <c r="AC196" s="122"/>
      <c r="AD196" s="122"/>
      <c r="AE196" s="122"/>
      <c r="AF196" s="122"/>
      <c r="AG196" s="122"/>
      <c r="AH196" s="122"/>
      <c r="AI196" s="122"/>
      <c r="AJ196" s="122"/>
      <c r="AK196" s="122"/>
      <c r="AL196" s="122"/>
      <c r="AM196" s="122"/>
      <c r="AN196" s="122"/>
      <c r="AO196" s="122"/>
      <c r="AP196" s="122"/>
      <c r="AQ196" s="122"/>
      <c r="AR196" s="122"/>
      <c r="AS196" s="122"/>
      <c r="AT196" s="122"/>
      <c r="AU196" s="122"/>
      <c r="AV196" s="122"/>
      <c r="AW196" s="122"/>
    </row>
  </sheetData>
  <mergeCells count="45">
    <mergeCell ref="AP21:AQ21"/>
    <mergeCell ref="AR21:AS21"/>
    <mergeCell ref="AT21:AU21"/>
    <mergeCell ref="AF21:AG21"/>
    <mergeCell ref="AH21:AI21"/>
    <mergeCell ref="AJ21:AK21"/>
    <mergeCell ref="AL21:AM21"/>
    <mergeCell ref="AN21:AO21"/>
    <mergeCell ref="AJ20:AM20"/>
    <mergeCell ref="AN20:AQ20"/>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5:K5"/>
    <mergeCell ref="A7:K7"/>
    <mergeCell ref="A9:K9"/>
    <mergeCell ref="A10:K10"/>
    <mergeCell ref="A12:K12"/>
    <mergeCell ref="A13:K13"/>
    <mergeCell ref="A15:K15"/>
    <mergeCell ref="A16:K16"/>
    <mergeCell ref="A18:K18"/>
    <mergeCell ref="A20:A22"/>
    <mergeCell ref="B20:B22"/>
    <mergeCell ref="C20:D21"/>
    <mergeCell ref="E20:F21"/>
    <mergeCell ref="P20:S20"/>
    <mergeCell ref="T20:W20"/>
    <mergeCell ref="X20:AA20"/>
    <mergeCell ref="AB20:AE20"/>
    <mergeCell ref="AF20:AI20"/>
    <mergeCell ref="G20:G22"/>
    <mergeCell ref="H20:K20"/>
    <mergeCell ref="L20:O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5"/>
  <sheetViews>
    <sheetView topLeftCell="W19" zoomScale="80" zoomScaleNormal="80" workbookViewId="0">
      <selection activeCell="AI35" sqref="AI35"/>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5.2851562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16" ht="15.75" x14ac:dyDescent="0.25">
      <c r="C1" s="1" t="s">
        <v>132</v>
      </c>
      <c r="J1" s="1" t="s">
        <v>0</v>
      </c>
    </row>
    <row r="2" spans="1:16" ht="15.75" x14ac:dyDescent="0.25">
      <c r="C2" s="1" t="s">
        <v>132</v>
      </c>
      <c r="J2" s="1" t="s">
        <v>1</v>
      </c>
    </row>
    <row r="3" spans="1:16" ht="15.75" x14ac:dyDescent="0.25">
      <c r="C3" s="1" t="s">
        <v>132</v>
      </c>
      <c r="J3" s="1" t="s">
        <v>2</v>
      </c>
    </row>
    <row r="4" spans="1:16" ht="15" x14ac:dyDescent="0.25"/>
    <row r="5" spans="1:16" ht="15.75" x14ac:dyDescent="0.25">
      <c r="A5" s="133" t="s">
        <v>638</v>
      </c>
      <c r="B5" s="133"/>
      <c r="C5" s="133"/>
      <c r="D5" s="133"/>
      <c r="E5" s="133"/>
      <c r="F5" s="133"/>
      <c r="G5" s="133"/>
      <c r="H5" s="133"/>
      <c r="I5" s="133"/>
      <c r="J5" s="133"/>
      <c r="K5" s="133"/>
      <c r="L5" s="133"/>
      <c r="M5" s="133"/>
      <c r="N5" s="133"/>
      <c r="O5" s="133"/>
      <c r="P5" s="133"/>
    </row>
    <row r="6" spans="1:16" ht="15" x14ac:dyDescent="0.25"/>
    <row r="7" spans="1:16" ht="18.75" x14ac:dyDescent="0.3">
      <c r="A7" s="134" t="s">
        <v>3</v>
      </c>
      <c r="B7" s="134"/>
      <c r="C7" s="134"/>
      <c r="D7" s="134"/>
      <c r="E7" s="134"/>
      <c r="F7" s="134"/>
      <c r="G7" s="134"/>
      <c r="H7" s="134"/>
      <c r="I7" s="134"/>
      <c r="J7" s="134"/>
      <c r="K7" s="134"/>
      <c r="L7" s="134"/>
      <c r="M7" s="134"/>
      <c r="N7" s="134"/>
      <c r="O7" s="134"/>
      <c r="P7" s="134"/>
    </row>
    <row r="8" spans="1:16" ht="15" x14ac:dyDescent="0.25"/>
    <row r="9" spans="1:16" ht="15.75" x14ac:dyDescent="0.25">
      <c r="A9" s="133" t="s">
        <v>4</v>
      </c>
      <c r="B9" s="133"/>
      <c r="C9" s="133"/>
      <c r="D9" s="133"/>
      <c r="E9" s="133"/>
      <c r="F9" s="133"/>
      <c r="G9" s="133"/>
      <c r="H9" s="133"/>
      <c r="I9" s="133"/>
      <c r="J9" s="133"/>
      <c r="K9" s="133"/>
      <c r="L9" s="133"/>
      <c r="M9" s="133"/>
      <c r="N9" s="133"/>
      <c r="O9" s="133"/>
      <c r="P9" s="133"/>
    </row>
    <row r="10" spans="1:16" ht="15.75" x14ac:dyDescent="0.25">
      <c r="A10" s="131" t="s">
        <v>5</v>
      </c>
      <c r="B10" s="131"/>
      <c r="C10" s="131"/>
      <c r="D10" s="131"/>
      <c r="E10" s="131"/>
      <c r="F10" s="131"/>
      <c r="G10" s="131"/>
      <c r="H10" s="131"/>
      <c r="I10" s="131"/>
      <c r="J10" s="131"/>
      <c r="K10" s="131"/>
      <c r="L10" s="131"/>
      <c r="M10" s="131"/>
      <c r="N10" s="131"/>
      <c r="O10" s="131"/>
      <c r="P10" s="131"/>
    </row>
    <row r="11" spans="1:16" ht="15" x14ac:dyDescent="0.25"/>
    <row r="12" spans="1:16" ht="15.75" x14ac:dyDescent="0.25">
      <c r="A12" s="133" t="s">
        <v>450</v>
      </c>
      <c r="B12" s="133"/>
      <c r="C12" s="133"/>
      <c r="D12" s="133"/>
      <c r="E12" s="133"/>
      <c r="F12" s="133"/>
      <c r="G12" s="133"/>
      <c r="H12" s="133"/>
      <c r="I12" s="133"/>
      <c r="J12" s="133"/>
      <c r="K12" s="133"/>
      <c r="L12" s="133"/>
      <c r="M12" s="133"/>
      <c r="N12" s="133"/>
      <c r="O12" s="133"/>
      <c r="P12" s="133"/>
    </row>
    <row r="13" spans="1:16" ht="15.75" x14ac:dyDescent="0.25">
      <c r="A13" s="131" t="s">
        <v>6</v>
      </c>
      <c r="B13" s="131"/>
      <c r="C13" s="131"/>
      <c r="D13" s="131"/>
      <c r="E13" s="131"/>
      <c r="F13" s="131"/>
      <c r="G13" s="131"/>
      <c r="H13" s="131"/>
      <c r="I13" s="131"/>
      <c r="J13" s="131"/>
      <c r="K13" s="131"/>
      <c r="L13" s="131"/>
      <c r="M13" s="131"/>
      <c r="N13" s="131"/>
      <c r="O13" s="131"/>
      <c r="P13" s="131"/>
    </row>
    <row r="14" spans="1:16" ht="15" x14ac:dyDescent="0.25"/>
    <row r="15" spans="1:16" ht="15.75" x14ac:dyDescent="0.25">
      <c r="A15" s="182" t="s">
        <v>470</v>
      </c>
      <c r="B15" s="182"/>
      <c r="C15" s="182"/>
      <c r="D15" s="182"/>
      <c r="E15" s="182"/>
      <c r="F15" s="182"/>
      <c r="G15" s="182"/>
      <c r="H15" s="182"/>
      <c r="I15" s="182"/>
      <c r="J15" s="182"/>
      <c r="K15" s="182"/>
      <c r="L15" s="182"/>
      <c r="M15" s="182"/>
      <c r="N15" s="182"/>
      <c r="O15" s="182"/>
      <c r="P15" s="182"/>
    </row>
    <row r="16" spans="1:16" ht="15.75" x14ac:dyDescent="0.25">
      <c r="A16" s="131" t="s">
        <v>7</v>
      </c>
      <c r="B16" s="131"/>
      <c r="C16" s="131"/>
      <c r="D16" s="131"/>
      <c r="E16" s="131"/>
      <c r="F16" s="131"/>
      <c r="G16" s="131"/>
      <c r="H16" s="131"/>
      <c r="I16" s="131"/>
      <c r="J16" s="131"/>
      <c r="K16" s="131"/>
      <c r="L16" s="131"/>
      <c r="M16" s="131"/>
      <c r="N16" s="131"/>
      <c r="O16" s="131"/>
      <c r="P16" s="131"/>
    </row>
    <row r="17" spans="1:52" ht="15" x14ac:dyDescent="0.25"/>
    <row r="18" spans="1:52" ht="18.75" x14ac:dyDescent="0.3">
      <c r="A18" s="139" t="s">
        <v>342</v>
      </c>
      <c r="B18" s="139"/>
      <c r="C18" s="139"/>
      <c r="D18" s="139"/>
      <c r="E18" s="139"/>
      <c r="F18" s="139"/>
      <c r="G18" s="139"/>
      <c r="H18" s="139"/>
      <c r="I18" s="139"/>
      <c r="J18" s="139"/>
      <c r="K18" s="139"/>
      <c r="L18" s="139"/>
      <c r="M18" s="139"/>
      <c r="N18" s="139"/>
      <c r="O18" s="139"/>
      <c r="P18" s="139"/>
    </row>
    <row r="20" spans="1:52" s="23" customFormat="1" ht="15.75" x14ac:dyDescent="0.25">
      <c r="A20" s="135" t="s">
        <v>343</v>
      </c>
      <c r="B20" s="135" t="s">
        <v>344</v>
      </c>
      <c r="C20" s="135" t="s">
        <v>345</v>
      </c>
      <c r="D20" s="135" t="s">
        <v>346</v>
      </c>
      <c r="E20" s="137" t="s">
        <v>347</v>
      </c>
      <c r="F20" s="137"/>
      <c r="G20" s="137"/>
      <c r="H20" s="137"/>
      <c r="I20" s="137"/>
      <c r="J20" s="137"/>
      <c r="K20" s="137"/>
      <c r="L20" s="137"/>
      <c r="M20" s="137"/>
      <c r="N20" s="137"/>
      <c r="O20" s="137"/>
      <c r="P20" s="137"/>
      <c r="Q20" s="135" t="s">
        <v>348</v>
      </c>
      <c r="R20" s="135" t="s">
        <v>349</v>
      </c>
      <c r="S20" s="135" t="s">
        <v>350</v>
      </c>
      <c r="T20" s="135" t="s">
        <v>351</v>
      </c>
      <c r="U20" s="135" t="s">
        <v>352</v>
      </c>
      <c r="V20" s="135" t="s">
        <v>353</v>
      </c>
      <c r="W20" s="137" t="s">
        <v>354</v>
      </c>
      <c r="X20" s="137"/>
      <c r="Y20" s="135" t="s">
        <v>355</v>
      </c>
      <c r="Z20" s="135" t="s">
        <v>356</v>
      </c>
      <c r="AA20" s="135" t="s">
        <v>357</v>
      </c>
      <c r="AB20" s="135" t="s">
        <v>358</v>
      </c>
      <c r="AC20" s="135" t="s">
        <v>359</v>
      </c>
      <c r="AD20" s="135" t="s">
        <v>360</v>
      </c>
      <c r="AE20" s="135" t="s">
        <v>361</v>
      </c>
      <c r="AF20" s="135" t="s">
        <v>362</v>
      </c>
      <c r="AG20" s="135" t="s">
        <v>363</v>
      </c>
      <c r="AH20" s="135" t="s">
        <v>364</v>
      </c>
      <c r="AI20" s="135" t="s">
        <v>365</v>
      </c>
      <c r="AJ20" s="137" t="s">
        <v>366</v>
      </c>
      <c r="AK20" s="137"/>
      <c r="AL20" s="137"/>
      <c r="AM20" s="137"/>
      <c r="AN20" s="137"/>
      <c r="AO20" s="137"/>
      <c r="AP20" s="137" t="s">
        <v>367</v>
      </c>
      <c r="AQ20" s="137"/>
      <c r="AR20" s="137"/>
      <c r="AS20" s="137"/>
      <c r="AT20" s="137" t="s">
        <v>368</v>
      </c>
      <c r="AU20" s="137"/>
      <c r="AV20" s="135" t="s">
        <v>369</v>
      </c>
      <c r="AW20" s="135" t="s">
        <v>370</v>
      </c>
      <c r="AX20" s="135" t="s">
        <v>371</v>
      </c>
      <c r="AY20" s="135" t="s">
        <v>372</v>
      </c>
      <c r="AZ20" s="135" t="s">
        <v>373</v>
      </c>
    </row>
    <row r="21" spans="1:52" s="23" customFormat="1" ht="15.75" x14ac:dyDescent="0.25">
      <c r="A21" s="140"/>
      <c r="B21" s="140"/>
      <c r="C21" s="140"/>
      <c r="D21" s="140"/>
      <c r="E21" s="135" t="s">
        <v>374</v>
      </c>
      <c r="F21" s="135" t="s">
        <v>326</v>
      </c>
      <c r="G21" s="135" t="s">
        <v>328</v>
      </c>
      <c r="H21" s="135" t="s">
        <v>330</v>
      </c>
      <c r="I21" s="135" t="s">
        <v>375</v>
      </c>
      <c r="J21" s="135" t="s">
        <v>376</v>
      </c>
      <c r="K21" s="135" t="s">
        <v>377</v>
      </c>
      <c r="L21" s="173" t="s">
        <v>495</v>
      </c>
      <c r="M21" s="173" t="s">
        <v>496</v>
      </c>
      <c r="N21" s="173" t="s">
        <v>497</v>
      </c>
      <c r="O21" s="173" t="s">
        <v>332</v>
      </c>
      <c r="P21" s="135" t="s">
        <v>500</v>
      </c>
      <c r="Q21" s="140"/>
      <c r="R21" s="140"/>
      <c r="S21" s="140"/>
      <c r="T21" s="140"/>
      <c r="U21" s="140"/>
      <c r="V21" s="140"/>
      <c r="W21" s="135" t="s">
        <v>211</v>
      </c>
      <c r="X21" s="135" t="s">
        <v>212</v>
      </c>
      <c r="Y21" s="140"/>
      <c r="Z21" s="140"/>
      <c r="AA21" s="140"/>
      <c r="AB21" s="140"/>
      <c r="AC21" s="140"/>
      <c r="AD21" s="140"/>
      <c r="AE21" s="140"/>
      <c r="AF21" s="140"/>
      <c r="AG21" s="140"/>
      <c r="AH21" s="140"/>
      <c r="AI21" s="140"/>
      <c r="AJ21" s="137" t="s">
        <v>378</v>
      </c>
      <c r="AK21" s="137"/>
      <c r="AL21" s="137" t="s">
        <v>379</v>
      </c>
      <c r="AM21" s="137"/>
      <c r="AN21" s="135" t="s">
        <v>380</v>
      </c>
      <c r="AO21" s="135" t="s">
        <v>381</v>
      </c>
      <c r="AP21" s="135" t="s">
        <v>382</v>
      </c>
      <c r="AQ21" s="135" t="s">
        <v>383</v>
      </c>
      <c r="AR21" s="135" t="s">
        <v>384</v>
      </c>
      <c r="AS21" s="135" t="s">
        <v>385</v>
      </c>
      <c r="AT21" s="135" t="s">
        <v>386</v>
      </c>
      <c r="AU21" s="135" t="s">
        <v>212</v>
      </c>
      <c r="AV21" s="140"/>
      <c r="AW21" s="140"/>
      <c r="AX21" s="140"/>
      <c r="AY21" s="140"/>
      <c r="AZ21" s="140"/>
    </row>
    <row r="22" spans="1:52" s="23" customFormat="1" ht="47.25" x14ac:dyDescent="0.25">
      <c r="A22" s="136"/>
      <c r="B22" s="136"/>
      <c r="C22" s="136"/>
      <c r="D22" s="136"/>
      <c r="E22" s="136"/>
      <c r="F22" s="136"/>
      <c r="G22" s="136"/>
      <c r="H22" s="136"/>
      <c r="I22" s="136"/>
      <c r="J22" s="136"/>
      <c r="K22" s="136"/>
      <c r="L22" s="207"/>
      <c r="M22" s="207"/>
      <c r="N22" s="207"/>
      <c r="O22" s="207"/>
      <c r="P22" s="136"/>
      <c r="Q22" s="136"/>
      <c r="R22" s="136"/>
      <c r="S22" s="136"/>
      <c r="T22" s="136"/>
      <c r="U22" s="136"/>
      <c r="V22" s="136"/>
      <c r="W22" s="136"/>
      <c r="X22" s="136"/>
      <c r="Y22" s="136"/>
      <c r="Z22" s="136"/>
      <c r="AA22" s="136"/>
      <c r="AB22" s="136"/>
      <c r="AC22" s="136"/>
      <c r="AD22" s="136"/>
      <c r="AE22" s="136"/>
      <c r="AF22" s="136"/>
      <c r="AG22" s="136"/>
      <c r="AH22" s="136"/>
      <c r="AI22" s="136"/>
      <c r="AJ22" s="73" t="s">
        <v>387</v>
      </c>
      <c r="AK22" s="73" t="s">
        <v>388</v>
      </c>
      <c r="AL22" s="73" t="s">
        <v>211</v>
      </c>
      <c r="AM22" s="73" t="s">
        <v>212</v>
      </c>
      <c r="AN22" s="136"/>
      <c r="AO22" s="136"/>
      <c r="AP22" s="136"/>
      <c r="AQ22" s="136"/>
      <c r="AR22" s="136"/>
      <c r="AS22" s="136"/>
      <c r="AT22" s="136"/>
      <c r="AU22" s="136"/>
      <c r="AV22" s="136"/>
      <c r="AW22" s="136"/>
      <c r="AX22" s="136"/>
      <c r="AY22" s="136"/>
      <c r="AZ22" s="136"/>
    </row>
    <row r="23" spans="1:52" s="23" customFormat="1" ht="15.75" x14ac:dyDescent="0.25">
      <c r="A23" s="24">
        <v>1</v>
      </c>
      <c r="B23" s="24">
        <v>2</v>
      </c>
      <c r="C23" s="24">
        <v>4</v>
      </c>
      <c r="D23" s="24">
        <v>5</v>
      </c>
      <c r="E23" s="24">
        <v>6</v>
      </c>
      <c r="F23" s="24">
        <v>7</v>
      </c>
      <c r="G23" s="24">
        <v>8</v>
      </c>
      <c r="H23" s="24">
        <v>9</v>
      </c>
      <c r="I23" s="24">
        <v>10</v>
      </c>
      <c r="J23" s="24">
        <v>11</v>
      </c>
      <c r="K23" s="24">
        <v>12</v>
      </c>
      <c r="L23" s="24">
        <v>13</v>
      </c>
      <c r="M23" s="24">
        <v>14</v>
      </c>
      <c r="N23" s="24">
        <v>15</v>
      </c>
      <c r="O23" s="24">
        <v>16</v>
      </c>
      <c r="P23" s="24">
        <v>17</v>
      </c>
      <c r="Q23" s="24">
        <v>18</v>
      </c>
      <c r="R23" s="24">
        <v>19</v>
      </c>
      <c r="S23" s="24">
        <v>20</v>
      </c>
      <c r="T23" s="24">
        <v>21</v>
      </c>
      <c r="U23" s="24">
        <v>22</v>
      </c>
      <c r="V23" s="24">
        <v>23</v>
      </c>
      <c r="W23" s="24">
        <v>24</v>
      </c>
      <c r="X23" s="24">
        <v>25</v>
      </c>
      <c r="Y23" s="24">
        <v>26</v>
      </c>
      <c r="Z23" s="24">
        <v>27</v>
      </c>
      <c r="AA23" s="24">
        <v>28</v>
      </c>
      <c r="AB23" s="24">
        <v>29</v>
      </c>
      <c r="AC23" s="24">
        <v>30</v>
      </c>
      <c r="AD23" s="24">
        <v>31</v>
      </c>
      <c r="AE23" s="24">
        <v>32</v>
      </c>
      <c r="AF23" s="24">
        <v>33</v>
      </c>
      <c r="AG23" s="24">
        <v>34</v>
      </c>
      <c r="AH23" s="24">
        <v>35</v>
      </c>
      <c r="AI23" s="24">
        <v>36</v>
      </c>
      <c r="AJ23" s="24">
        <v>37</v>
      </c>
      <c r="AK23" s="24">
        <v>38</v>
      </c>
      <c r="AL23" s="24">
        <v>39</v>
      </c>
      <c r="AM23" s="24">
        <v>40</v>
      </c>
      <c r="AN23" s="24">
        <v>41</v>
      </c>
      <c r="AO23" s="24">
        <v>42</v>
      </c>
      <c r="AP23" s="24">
        <v>43</v>
      </c>
      <c r="AQ23" s="24">
        <v>44</v>
      </c>
      <c r="AR23" s="24">
        <v>45</v>
      </c>
      <c r="AS23" s="24">
        <v>46</v>
      </c>
      <c r="AT23" s="24">
        <v>47</v>
      </c>
      <c r="AU23" s="24">
        <v>48</v>
      </c>
      <c r="AV23" s="24">
        <v>49</v>
      </c>
      <c r="AW23" s="24">
        <v>50</v>
      </c>
      <c r="AX23" s="24">
        <v>51</v>
      </c>
      <c r="AY23" s="24">
        <v>52</v>
      </c>
      <c r="AZ23" s="24">
        <v>53</v>
      </c>
    </row>
    <row r="24" spans="1:52" s="23" customFormat="1" ht="157.5" x14ac:dyDescent="0.25">
      <c r="A24" s="69">
        <v>1</v>
      </c>
      <c r="B24" s="74" t="s">
        <v>494</v>
      </c>
      <c r="C24" s="74" t="s">
        <v>454</v>
      </c>
      <c r="D24" s="74"/>
      <c r="E24" s="74" t="s">
        <v>38</v>
      </c>
      <c r="F24" s="74"/>
      <c r="G24" s="69">
        <v>0</v>
      </c>
      <c r="H24" s="74"/>
      <c r="I24" s="68">
        <v>5.3259999999999996</v>
      </c>
      <c r="J24" s="69">
        <v>0</v>
      </c>
      <c r="K24" s="69">
        <v>0</v>
      </c>
      <c r="L24" s="10">
        <v>0</v>
      </c>
      <c r="M24" s="10">
        <v>0</v>
      </c>
      <c r="N24" s="10">
        <v>0</v>
      </c>
      <c r="O24" s="10">
        <v>0</v>
      </c>
      <c r="P24" s="10">
        <v>0</v>
      </c>
      <c r="Q24" s="74" t="s">
        <v>455</v>
      </c>
      <c r="R24" s="74" t="s">
        <v>580</v>
      </c>
      <c r="S24" s="74" t="s">
        <v>456</v>
      </c>
      <c r="T24" s="42">
        <v>552.58195999999998</v>
      </c>
      <c r="U24" s="74" t="s">
        <v>457</v>
      </c>
      <c r="V24" s="42">
        <v>552.58195999999998</v>
      </c>
      <c r="W24" s="74" t="s">
        <v>458</v>
      </c>
      <c r="X24" s="74" t="s">
        <v>458</v>
      </c>
      <c r="Y24" s="69">
        <v>1</v>
      </c>
      <c r="Z24" s="69">
        <v>1</v>
      </c>
      <c r="AA24" s="74" t="s">
        <v>459</v>
      </c>
      <c r="AB24" s="97">
        <v>508.73800341999998</v>
      </c>
      <c r="AC24" s="74"/>
      <c r="AD24" s="69">
        <v>0</v>
      </c>
      <c r="AE24" s="97">
        <v>508.73800341999998</v>
      </c>
      <c r="AF24" s="68">
        <v>508.738</v>
      </c>
      <c r="AG24" s="74" t="s">
        <v>459</v>
      </c>
      <c r="AH24" s="68">
        <v>508.738</v>
      </c>
      <c r="AI24" s="69">
        <v>0</v>
      </c>
      <c r="AJ24" s="24">
        <v>31806736712</v>
      </c>
      <c r="AK24" s="74" t="s">
        <v>581</v>
      </c>
      <c r="AL24" s="74" t="s">
        <v>461</v>
      </c>
      <c r="AM24" s="74" t="s">
        <v>582</v>
      </c>
      <c r="AN24" s="74" t="s">
        <v>583</v>
      </c>
      <c r="AO24" s="74" t="s">
        <v>462</v>
      </c>
      <c r="AP24" s="74" t="s">
        <v>584</v>
      </c>
      <c r="AQ24" s="204" t="s">
        <v>585</v>
      </c>
      <c r="AR24" s="204"/>
      <c r="AS24" s="204"/>
      <c r="AT24" s="74" t="s">
        <v>463</v>
      </c>
      <c r="AU24" s="74" t="s">
        <v>464</v>
      </c>
      <c r="AV24" s="74" t="s">
        <v>463</v>
      </c>
      <c r="AW24" s="74" t="s">
        <v>501</v>
      </c>
      <c r="AX24" s="74" t="s">
        <v>586</v>
      </c>
      <c r="AY24" s="74"/>
      <c r="AZ24" s="74" t="s">
        <v>587</v>
      </c>
    </row>
    <row r="25" spans="1:52" s="23" customFormat="1" ht="31.5" x14ac:dyDescent="0.25">
      <c r="A25" s="202">
        <v>2</v>
      </c>
      <c r="B25" s="188" t="s">
        <v>494</v>
      </c>
      <c r="C25" s="188" t="s">
        <v>541</v>
      </c>
      <c r="D25" s="188"/>
      <c r="E25" s="188" t="s">
        <v>38</v>
      </c>
      <c r="F25" s="188"/>
      <c r="G25" s="202">
        <v>0</v>
      </c>
      <c r="H25" s="188"/>
      <c r="I25" s="203">
        <v>5.3259999999999996</v>
      </c>
      <c r="J25" s="202">
        <v>0</v>
      </c>
      <c r="K25" s="202">
        <v>0</v>
      </c>
      <c r="L25" s="205">
        <v>0</v>
      </c>
      <c r="M25" s="205">
        <v>0</v>
      </c>
      <c r="N25" s="205">
        <v>0</v>
      </c>
      <c r="O25" s="205">
        <v>0</v>
      </c>
      <c r="P25" s="205">
        <v>0</v>
      </c>
      <c r="Q25" s="188" t="s">
        <v>588</v>
      </c>
      <c r="R25" s="188" t="s">
        <v>542</v>
      </c>
      <c r="S25" s="188" t="s">
        <v>456</v>
      </c>
      <c r="T25" s="206">
        <v>1487.7349200000001</v>
      </c>
      <c r="U25" s="188" t="s">
        <v>543</v>
      </c>
      <c r="V25" s="206">
        <v>1487.7349200000001</v>
      </c>
      <c r="W25" s="188" t="s">
        <v>544</v>
      </c>
      <c r="X25" s="188" t="s">
        <v>544</v>
      </c>
      <c r="Y25" s="202">
        <v>7</v>
      </c>
      <c r="Z25" s="202">
        <v>7</v>
      </c>
      <c r="AA25" s="74" t="s">
        <v>589</v>
      </c>
      <c r="AB25" s="98">
        <v>1472.85755825</v>
      </c>
      <c r="AC25" s="188" t="s">
        <v>553</v>
      </c>
      <c r="AD25" s="202">
        <v>1</v>
      </c>
      <c r="AE25" s="98">
        <v>1472.85755825</v>
      </c>
      <c r="AF25" s="192">
        <v>1457.8929000000001</v>
      </c>
      <c r="AG25" s="188" t="s">
        <v>590</v>
      </c>
      <c r="AH25" s="206">
        <v>1749.4714799999999</v>
      </c>
      <c r="AI25" s="206">
        <v>0</v>
      </c>
      <c r="AJ25" s="195">
        <v>1257292</v>
      </c>
      <c r="AK25" s="188" t="s">
        <v>460</v>
      </c>
      <c r="AL25" s="188" t="s">
        <v>546</v>
      </c>
      <c r="AM25" s="188" t="s">
        <v>591</v>
      </c>
      <c r="AN25" s="188" t="s">
        <v>548</v>
      </c>
      <c r="AO25" s="188" t="s">
        <v>547</v>
      </c>
      <c r="AP25" s="188"/>
      <c r="AQ25" s="188"/>
      <c r="AR25" s="188"/>
      <c r="AS25" s="188"/>
      <c r="AT25" s="188" t="s">
        <v>549</v>
      </c>
      <c r="AU25" s="188" t="s">
        <v>550</v>
      </c>
      <c r="AV25" s="188" t="s">
        <v>551</v>
      </c>
      <c r="AW25" s="188" t="s">
        <v>550</v>
      </c>
      <c r="AX25" s="188" t="s">
        <v>592</v>
      </c>
      <c r="AY25" s="188"/>
      <c r="AZ25" s="188" t="s">
        <v>587</v>
      </c>
    </row>
    <row r="26" spans="1:52" s="23" customFormat="1" ht="31.5" x14ac:dyDescent="0.25">
      <c r="A26" s="193"/>
      <c r="B26" s="189"/>
      <c r="C26" s="189"/>
      <c r="D26" s="189"/>
      <c r="E26" s="189"/>
      <c r="F26" s="189"/>
      <c r="G26" s="193"/>
      <c r="H26" s="189"/>
      <c r="I26" s="193"/>
      <c r="J26" s="193"/>
      <c r="K26" s="193"/>
      <c r="L26" s="140"/>
      <c r="M26" s="140"/>
      <c r="N26" s="140"/>
      <c r="O26" s="140"/>
      <c r="P26" s="140"/>
      <c r="Q26" s="189"/>
      <c r="R26" s="189"/>
      <c r="S26" s="189"/>
      <c r="T26" s="193"/>
      <c r="U26" s="189"/>
      <c r="V26" s="193"/>
      <c r="W26" s="189"/>
      <c r="X26" s="189"/>
      <c r="Y26" s="193"/>
      <c r="Z26" s="193"/>
      <c r="AA26" s="74" t="s">
        <v>545</v>
      </c>
      <c r="AB26" s="99">
        <v>1383.8086757999999</v>
      </c>
      <c r="AC26" s="189"/>
      <c r="AD26" s="193"/>
      <c r="AE26" s="99">
        <v>1383.8086757999999</v>
      </c>
      <c r="AF26" s="193"/>
      <c r="AG26" s="189"/>
      <c r="AH26" s="193"/>
      <c r="AI26" s="193"/>
      <c r="AJ26" s="189"/>
      <c r="AK26" s="189"/>
      <c r="AL26" s="189"/>
      <c r="AM26" s="189"/>
      <c r="AN26" s="189"/>
      <c r="AO26" s="189"/>
      <c r="AP26" s="189"/>
      <c r="AQ26" s="196"/>
      <c r="AR26" s="197"/>
      <c r="AS26" s="198"/>
      <c r="AT26" s="189"/>
      <c r="AU26" s="189"/>
      <c r="AV26" s="189"/>
      <c r="AW26" s="189"/>
      <c r="AX26" s="189"/>
      <c r="AY26" s="189"/>
      <c r="AZ26" s="189"/>
    </row>
    <row r="27" spans="1:52" s="23" customFormat="1" ht="15.75" x14ac:dyDescent="0.25">
      <c r="A27" s="193"/>
      <c r="B27" s="189"/>
      <c r="C27" s="189"/>
      <c r="D27" s="189"/>
      <c r="E27" s="189"/>
      <c r="F27" s="189"/>
      <c r="G27" s="193"/>
      <c r="H27" s="189"/>
      <c r="I27" s="193"/>
      <c r="J27" s="193"/>
      <c r="K27" s="193"/>
      <c r="L27" s="140"/>
      <c r="M27" s="140"/>
      <c r="N27" s="140"/>
      <c r="O27" s="140"/>
      <c r="P27" s="140"/>
      <c r="Q27" s="189"/>
      <c r="R27" s="189"/>
      <c r="S27" s="189"/>
      <c r="T27" s="193"/>
      <c r="U27" s="189"/>
      <c r="V27" s="193"/>
      <c r="W27" s="189"/>
      <c r="X27" s="189"/>
      <c r="Y27" s="193"/>
      <c r="Z27" s="193"/>
      <c r="AA27" s="74" t="s">
        <v>593</v>
      </c>
      <c r="AB27" s="98">
        <v>1487.73495211</v>
      </c>
      <c r="AC27" s="189"/>
      <c r="AD27" s="193"/>
      <c r="AE27" s="98">
        <v>1487.73495211</v>
      </c>
      <c r="AF27" s="193"/>
      <c r="AG27" s="189"/>
      <c r="AH27" s="193"/>
      <c r="AI27" s="193"/>
      <c r="AJ27" s="189"/>
      <c r="AK27" s="189"/>
      <c r="AL27" s="189"/>
      <c r="AM27" s="189"/>
      <c r="AN27" s="189"/>
      <c r="AO27" s="189"/>
      <c r="AP27" s="189"/>
      <c r="AQ27" s="196"/>
      <c r="AR27" s="197"/>
      <c r="AS27" s="198"/>
      <c r="AT27" s="189"/>
      <c r="AU27" s="189"/>
      <c r="AV27" s="189"/>
      <c r="AW27" s="189"/>
      <c r="AX27" s="189"/>
      <c r="AY27" s="189"/>
      <c r="AZ27" s="189"/>
    </row>
    <row r="28" spans="1:52" s="23" customFormat="1" ht="15.75" x14ac:dyDescent="0.25">
      <c r="A28" s="193"/>
      <c r="B28" s="189"/>
      <c r="C28" s="189"/>
      <c r="D28" s="189"/>
      <c r="E28" s="189"/>
      <c r="F28" s="189"/>
      <c r="G28" s="193"/>
      <c r="H28" s="189"/>
      <c r="I28" s="193"/>
      <c r="J28" s="193"/>
      <c r="K28" s="193"/>
      <c r="L28" s="140"/>
      <c r="M28" s="140"/>
      <c r="N28" s="140"/>
      <c r="O28" s="140"/>
      <c r="P28" s="140"/>
      <c r="Q28" s="189"/>
      <c r="R28" s="189"/>
      <c r="S28" s="189"/>
      <c r="T28" s="193"/>
      <c r="U28" s="189"/>
      <c r="V28" s="193"/>
      <c r="W28" s="189"/>
      <c r="X28" s="189"/>
      <c r="Y28" s="193"/>
      <c r="Z28" s="193"/>
      <c r="AA28" s="74" t="s">
        <v>552</v>
      </c>
      <c r="AB28" s="99">
        <v>1472.7112116000001</v>
      </c>
      <c r="AC28" s="189"/>
      <c r="AD28" s="193"/>
      <c r="AE28" s="99">
        <v>1472.7112116000001</v>
      </c>
      <c r="AF28" s="193"/>
      <c r="AG28" s="189"/>
      <c r="AH28" s="193"/>
      <c r="AI28" s="193"/>
      <c r="AJ28" s="189"/>
      <c r="AK28" s="189"/>
      <c r="AL28" s="189"/>
      <c r="AM28" s="189"/>
      <c r="AN28" s="189"/>
      <c r="AO28" s="189"/>
      <c r="AP28" s="189"/>
      <c r="AQ28" s="196"/>
      <c r="AR28" s="197"/>
      <c r="AS28" s="198"/>
      <c r="AT28" s="189"/>
      <c r="AU28" s="189"/>
      <c r="AV28" s="189"/>
      <c r="AW28" s="189"/>
      <c r="AX28" s="189"/>
      <c r="AY28" s="189"/>
      <c r="AZ28" s="189"/>
    </row>
    <row r="29" spans="1:52" s="23" customFormat="1" ht="47.25" x14ac:dyDescent="0.25">
      <c r="A29" s="193"/>
      <c r="B29" s="189"/>
      <c r="C29" s="189"/>
      <c r="D29" s="189"/>
      <c r="E29" s="189"/>
      <c r="F29" s="189"/>
      <c r="G29" s="193"/>
      <c r="H29" s="189"/>
      <c r="I29" s="193"/>
      <c r="J29" s="193"/>
      <c r="K29" s="193"/>
      <c r="L29" s="140"/>
      <c r="M29" s="140"/>
      <c r="N29" s="140"/>
      <c r="O29" s="140"/>
      <c r="P29" s="140"/>
      <c r="Q29" s="189"/>
      <c r="R29" s="189"/>
      <c r="S29" s="189"/>
      <c r="T29" s="193"/>
      <c r="U29" s="189"/>
      <c r="V29" s="193"/>
      <c r="W29" s="189"/>
      <c r="X29" s="189"/>
      <c r="Y29" s="193"/>
      <c r="Z29" s="193"/>
      <c r="AA29" s="74" t="s">
        <v>553</v>
      </c>
      <c r="AB29" s="98">
        <v>1480.17374819</v>
      </c>
      <c r="AC29" s="189"/>
      <c r="AD29" s="193"/>
      <c r="AE29" s="98">
        <v>1480.17374819</v>
      </c>
      <c r="AF29" s="193"/>
      <c r="AG29" s="189"/>
      <c r="AH29" s="193"/>
      <c r="AI29" s="193"/>
      <c r="AJ29" s="189"/>
      <c r="AK29" s="189"/>
      <c r="AL29" s="189"/>
      <c r="AM29" s="189"/>
      <c r="AN29" s="189"/>
      <c r="AO29" s="189"/>
      <c r="AP29" s="189"/>
      <c r="AQ29" s="196"/>
      <c r="AR29" s="197"/>
      <c r="AS29" s="198"/>
      <c r="AT29" s="189"/>
      <c r="AU29" s="189"/>
      <c r="AV29" s="189"/>
      <c r="AW29" s="189"/>
      <c r="AX29" s="189"/>
      <c r="AY29" s="189"/>
      <c r="AZ29" s="189"/>
    </row>
    <row r="30" spans="1:52" s="23" customFormat="1" ht="31.5" x14ac:dyDescent="0.25">
      <c r="A30" s="193"/>
      <c r="B30" s="189"/>
      <c r="C30" s="189"/>
      <c r="D30" s="189"/>
      <c r="E30" s="189"/>
      <c r="F30" s="189"/>
      <c r="G30" s="193"/>
      <c r="H30" s="189"/>
      <c r="I30" s="193"/>
      <c r="J30" s="193"/>
      <c r="K30" s="193"/>
      <c r="L30" s="140"/>
      <c r="M30" s="140"/>
      <c r="N30" s="140"/>
      <c r="O30" s="140"/>
      <c r="P30" s="140"/>
      <c r="Q30" s="189"/>
      <c r="R30" s="189"/>
      <c r="S30" s="189"/>
      <c r="T30" s="193"/>
      <c r="U30" s="189"/>
      <c r="V30" s="193"/>
      <c r="W30" s="189"/>
      <c r="X30" s="189"/>
      <c r="Y30" s="193"/>
      <c r="Z30" s="193"/>
      <c r="AA30" s="74" t="s">
        <v>590</v>
      </c>
      <c r="AB30" s="98">
        <v>1457.89292701</v>
      </c>
      <c r="AC30" s="189"/>
      <c r="AD30" s="193"/>
      <c r="AE30" s="98">
        <v>1457.89292701</v>
      </c>
      <c r="AF30" s="193"/>
      <c r="AG30" s="189"/>
      <c r="AH30" s="193"/>
      <c r="AI30" s="193"/>
      <c r="AJ30" s="189"/>
      <c r="AK30" s="189"/>
      <c r="AL30" s="189"/>
      <c r="AM30" s="189"/>
      <c r="AN30" s="189"/>
      <c r="AO30" s="189"/>
      <c r="AP30" s="189"/>
      <c r="AQ30" s="196"/>
      <c r="AR30" s="197"/>
      <c r="AS30" s="198"/>
      <c r="AT30" s="189"/>
      <c r="AU30" s="189"/>
      <c r="AV30" s="189"/>
      <c r="AW30" s="189"/>
      <c r="AX30" s="189"/>
      <c r="AY30" s="189"/>
      <c r="AZ30" s="189"/>
    </row>
    <row r="31" spans="1:52" s="23" customFormat="1" ht="47.25" x14ac:dyDescent="0.25">
      <c r="A31" s="194"/>
      <c r="B31" s="190"/>
      <c r="C31" s="190"/>
      <c r="D31" s="190"/>
      <c r="E31" s="190"/>
      <c r="F31" s="190"/>
      <c r="G31" s="194"/>
      <c r="H31" s="190"/>
      <c r="I31" s="194"/>
      <c r="J31" s="194"/>
      <c r="K31" s="194"/>
      <c r="L31" s="136"/>
      <c r="M31" s="136"/>
      <c r="N31" s="136"/>
      <c r="O31" s="136"/>
      <c r="P31" s="136"/>
      <c r="Q31" s="190"/>
      <c r="R31" s="190"/>
      <c r="S31" s="190"/>
      <c r="T31" s="194"/>
      <c r="U31" s="190"/>
      <c r="V31" s="194"/>
      <c r="W31" s="190"/>
      <c r="X31" s="190"/>
      <c r="Y31" s="194"/>
      <c r="Z31" s="194"/>
      <c r="AA31" s="74" t="s">
        <v>594</v>
      </c>
      <c r="AB31" s="98">
        <v>1414.1507558400001</v>
      </c>
      <c r="AC31" s="190"/>
      <c r="AD31" s="194"/>
      <c r="AE31" s="98">
        <v>1414.1507558400001</v>
      </c>
      <c r="AF31" s="194"/>
      <c r="AG31" s="190"/>
      <c r="AH31" s="194"/>
      <c r="AI31" s="194"/>
      <c r="AJ31" s="190"/>
      <c r="AK31" s="190"/>
      <c r="AL31" s="190"/>
      <c r="AM31" s="190"/>
      <c r="AN31" s="190"/>
      <c r="AO31" s="190"/>
      <c r="AP31" s="190"/>
      <c r="AQ31" s="199"/>
      <c r="AR31" s="200"/>
      <c r="AS31" s="201"/>
      <c r="AT31" s="190"/>
      <c r="AU31" s="190"/>
      <c r="AV31" s="190"/>
      <c r="AW31" s="190"/>
      <c r="AX31" s="190"/>
      <c r="AY31" s="190"/>
      <c r="AZ31" s="190"/>
    </row>
    <row r="32" spans="1:52" s="23" customFormat="1" ht="31.5" x14ac:dyDescent="0.25">
      <c r="A32" s="202">
        <v>3</v>
      </c>
      <c r="B32" s="188" t="s">
        <v>494</v>
      </c>
      <c r="C32" s="188" t="s">
        <v>454</v>
      </c>
      <c r="D32" s="188"/>
      <c r="E32" s="188" t="s">
        <v>38</v>
      </c>
      <c r="F32" s="188"/>
      <c r="G32" s="202">
        <v>0</v>
      </c>
      <c r="H32" s="188"/>
      <c r="I32" s="203">
        <v>5.3259999999999996</v>
      </c>
      <c r="J32" s="202">
        <v>0</v>
      </c>
      <c r="K32" s="202">
        <v>0</v>
      </c>
      <c r="L32" s="205">
        <v>0</v>
      </c>
      <c r="M32" s="205">
        <v>0</v>
      </c>
      <c r="N32" s="205">
        <v>0</v>
      </c>
      <c r="O32" s="205">
        <v>0</v>
      </c>
      <c r="P32" s="205">
        <v>0</v>
      </c>
      <c r="Q32" s="188" t="s">
        <v>595</v>
      </c>
      <c r="R32" s="188" t="s">
        <v>502</v>
      </c>
      <c r="S32" s="188" t="s">
        <v>503</v>
      </c>
      <c r="T32" s="206">
        <v>7257.89869</v>
      </c>
      <c r="U32" s="188" t="s">
        <v>504</v>
      </c>
      <c r="V32" s="206">
        <v>7257.89869</v>
      </c>
      <c r="W32" s="188" t="s">
        <v>505</v>
      </c>
      <c r="X32" s="188" t="s">
        <v>505</v>
      </c>
      <c r="Y32" s="202">
        <v>2</v>
      </c>
      <c r="Z32" s="202">
        <v>3</v>
      </c>
      <c r="AA32" s="74" t="s">
        <v>507</v>
      </c>
      <c r="AB32" s="70">
        <v>7250.6350000000002</v>
      </c>
      <c r="AC32" s="188" t="s">
        <v>596</v>
      </c>
      <c r="AD32" s="202">
        <v>0</v>
      </c>
      <c r="AE32" s="70">
        <v>7250.6350000000002</v>
      </c>
      <c r="AF32" s="208">
        <v>7250.6350000000002</v>
      </c>
      <c r="AG32" s="188" t="s">
        <v>507</v>
      </c>
      <c r="AH32" s="208">
        <v>8700.7620000000006</v>
      </c>
      <c r="AI32" s="192">
        <v>0</v>
      </c>
      <c r="AJ32" s="195">
        <v>31907936204</v>
      </c>
      <c r="AK32" s="188" t="s">
        <v>508</v>
      </c>
      <c r="AL32" s="188" t="s">
        <v>509</v>
      </c>
      <c r="AM32" s="188" t="s">
        <v>597</v>
      </c>
      <c r="AN32" s="188" t="s">
        <v>511</v>
      </c>
      <c r="AO32" s="188" t="s">
        <v>510</v>
      </c>
      <c r="AP32" s="188" t="s">
        <v>512</v>
      </c>
      <c r="AQ32" s="188" t="s">
        <v>513</v>
      </c>
      <c r="AR32" s="188"/>
      <c r="AS32" s="188"/>
      <c r="AT32" s="188" t="s">
        <v>514</v>
      </c>
      <c r="AU32" s="188" t="s">
        <v>515</v>
      </c>
      <c r="AV32" s="188" t="s">
        <v>516</v>
      </c>
      <c r="AW32" s="188" t="s">
        <v>516</v>
      </c>
      <c r="AX32" s="191">
        <v>43798</v>
      </c>
      <c r="AY32" s="188"/>
      <c r="AZ32" s="188"/>
    </row>
    <row r="33" spans="1:52" s="23" customFormat="1" ht="31.5" x14ac:dyDescent="0.25">
      <c r="A33" s="193"/>
      <c r="B33" s="189"/>
      <c r="C33" s="189"/>
      <c r="D33" s="189"/>
      <c r="E33" s="189"/>
      <c r="F33" s="189"/>
      <c r="G33" s="193"/>
      <c r="H33" s="189"/>
      <c r="I33" s="193"/>
      <c r="J33" s="193"/>
      <c r="K33" s="193"/>
      <c r="L33" s="140"/>
      <c r="M33" s="140"/>
      <c r="N33" s="140"/>
      <c r="O33" s="140"/>
      <c r="P33" s="140"/>
      <c r="Q33" s="189"/>
      <c r="R33" s="189"/>
      <c r="S33" s="189"/>
      <c r="T33" s="193"/>
      <c r="U33" s="189"/>
      <c r="V33" s="193"/>
      <c r="W33" s="189"/>
      <c r="X33" s="189"/>
      <c r="Y33" s="193"/>
      <c r="Z33" s="193"/>
      <c r="AA33" s="74" t="s">
        <v>598</v>
      </c>
      <c r="AB33" s="69">
        <v>0</v>
      </c>
      <c r="AC33" s="189"/>
      <c r="AD33" s="193"/>
      <c r="AE33" s="69">
        <v>0</v>
      </c>
      <c r="AF33" s="193"/>
      <c r="AG33" s="189"/>
      <c r="AH33" s="193"/>
      <c r="AI33" s="193"/>
      <c r="AJ33" s="189"/>
      <c r="AK33" s="189"/>
      <c r="AL33" s="189"/>
      <c r="AM33" s="189"/>
      <c r="AN33" s="189"/>
      <c r="AO33" s="189"/>
      <c r="AP33" s="189"/>
      <c r="AQ33" s="196"/>
      <c r="AR33" s="197"/>
      <c r="AS33" s="198"/>
      <c r="AT33" s="189"/>
      <c r="AU33" s="189"/>
      <c r="AV33" s="189"/>
      <c r="AW33" s="189"/>
      <c r="AX33" s="189"/>
      <c r="AY33" s="189"/>
      <c r="AZ33" s="189"/>
    </row>
    <row r="34" spans="1:52" s="23" customFormat="1" ht="15.75" x14ac:dyDescent="0.25">
      <c r="A34" s="194"/>
      <c r="B34" s="190"/>
      <c r="C34" s="190"/>
      <c r="D34" s="190"/>
      <c r="E34" s="190"/>
      <c r="F34" s="190"/>
      <c r="G34" s="194"/>
      <c r="H34" s="190"/>
      <c r="I34" s="194"/>
      <c r="J34" s="194"/>
      <c r="K34" s="194"/>
      <c r="L34" s="136"/>
      <c r="M34" s="136"/>
      <c r="N34" s="136"/>
      <c r="O34" s="136"/>
      <c r="P34" s="136"/>
      <c r="Q34" s="190"/>
      <c r="R34" s="190"/>
      <c r="S34" s="190"/>
      <c r="T34" s="194"/>
      <c r="U34" s="190"/>
      <c r="V34" s="194"/>
      <c r="W34" s="190"/>
      <c r="X34" s="190"/>
      <c r="Y34" s="194"/>
      <c r="Z34" s="194"/>
      <c r="AA34" s="74" t="s">
        <v>506</v>
      </c>
      <c r="AB34" s="69">
        <v>0</v>
      </c>
      <c r="AC34" s="190"/>
      <c r="AD34" s="194"/>
      <c r="AE34" s="69">
        <v>0</v>
      </c>
      <c r="AF34" s="194"/>
      <c r="AG34" s="190"/>
      <c r="AH34" s="194"/>
      <c r="AI34" s="194"/>
      <c r="AJ34" s="190"/>
      <c r="AK34" s="190"/>
      <c r="AL34" s="190"/>
      <c r="AM34" s="190"/>
      <c r="AN34" s="190"/>
      <c r="AO34" s="190"/>
      <c r="AP34" s="190"/>
      <c r="AQ34" s="199"/>
      <c r="AR34" s="200"/>
      <c r="AS34" s="201"/>
      <c r="AT34" s="190"/>
      <c r="AU34" s="190"/>
      <c r="AV34" s="190"/>
      <c r="AW34" s="190"/>
      <c r="AX34" s="190"/>
      <c r="AY34" s="190"/>
      <c r="AZ34" s="190"/>
    </row>
    <row r="35" spans="1:52" ht="15" x14ac:dyDescent="0.25"/>
  </sheetData>
  <mergeCells count="159">
    <mergeCell ref="R32:R34"/>
    <mergeCell ref="S32:S34"/>
    <mergeCell ref="T32:T34"/>
    <mergeCell ref="U32:U34"/>
    <mergeCell ref="V32:V34"/>
    <mergeCell ref="AT25:AT31"/>
    <mergeCell ref="AU25:AU31"/>
    <mergeCell ref="AV25:AV31"/>
    <mergeCell ref="AW25:AW31"/>
    <mergeCell ref="AJ25:AJ31"/>
    <mergeCell ref="AN25:AN31"/>
    <mergeCell ref="AO25:AO31"/>
    <mergeCell ref="AP25:AP31"/>
    <mergeCell ref="AQ25:AS31"/>
    <mergeCell ref="W32:W34"/>
    <mergeCell ref="X32:X34"/>
    <mergeCell ref="Y32:Y34"/>
    <mergeCell ref="Z32:Z34"/>
    <mergeCell ref="AC32:AC34"/>
    <mergeCell ref="AD32:AD34"/>
    <mergeCell ref="AF32:AF34"/>
    <mergeCell ref="AG32:AG34"/>
    <mergeCell ref="AH32:AH34"/>
    <mergeCell ref="AT32:AT34"/>
    <mergeCell ref="AX25:AX31"/>
    <mergeCell ref="AY25:AY31"/>
    <mergeCell ref="AZ25:AZ31"/>
    <mergeCell ref="A32:A34"/>
    <mergeCell ref="B32:B34"/>
    <mergeCell ref="C32:C34"/>
    <mergeCell ref="D32:D34"/>
    <mergeCell ref="E32:E34"/>
    <mergeCell ref="F32:F34"/>
    <mergeCell ref="G32:G34"/>
    <mergeCell ref="H32:H34"/>
    <mergeCell ref="I32:I34"/>
    <mergeCell ref="J32:J34"/>
    <mergeCell ref="K32:K34"/>
    <mergeCell ref="L32:L34"/>
    <mergeCell ref="M32:M34"/>
    <mergeCell ref="N32:N34"/>
    <mergeCell ref="O32:O34"/>
    <mergeCell ref="P32:P34"/>
    <mergeCell ref="Q32:Q34"/>
    <mergeCell ref="AF25:AF31"/>
    <mergeCell ref="AG25:AG31"/>
    <mergeCell ref="AH25:AH31"/>
    <mergeCell ref="AI25:AI31"/>
    <mergeCell ref="A5:P5"/>
    <mergeCell ref="A7:P7"/>
    <mergeCell ref="A9:P9"/>
    <mergeCell ref="A10:P10"/>
    <mergeCell ref="A12:P12"/>
    <mergeCell ref="A13:P13"/>
    <mergeCell ref="A15:P15"/>
    <mergeCell ref="A16:P16"/>
    <mergeCell ref="AB20:AB22"/>
    <mergeCell ref="A20:A22"/>
    <mergeCell ref="B20:B22"/>
    <mergeCell ref="C20:C22"/>
    <mergeCell ref="D20:D22"/>
    <mergeCell ref="K21:K22"/>
    <mergeCell ref="L21:L22"/>
    <mergeCell ref="J21:J22"/>
    <mergeCell ref="V20:V22"/>
    <mergeCell ref="U20:U22"/>
    <mergeCell ref="AY20:AY22"/>
    <mergeCell ref="AZ20:AZ22"/>
    <mergeCell ref="AT21:AT22"/>
    <mergeCell ref="AU21:AU22"/>
    <mergeCell ref="A18:P18"/>
    <mergeCell ref="E20:P20"/>
    <mergeCell ref="S20:S22"/>
    <mergeCell ref="T20:T22"/>
    <mergeCell ref="W20:X20"/>
    <mergeCell ref="M21:M22"/>
    <mergeCell ref="N21:N22"/>
    <mergeCell ref="O21:O22"/>
    <mergeCell ref="P21:P22"/>
    <mergeCell ref="W21:W22"/>
    <mergeCell ref="X21:X22"/>
    <mergeCell ref="AQ21:AQ22"/>
    <mergeCell ref="AN21:AN22"/>
    <mergeCell ref="AF20:AF22"/>
    <mergeCell ref="AG20:AG22"/>
    <mergeCell ref="AH20:AH22"/>
    <mergeCell ref="AI20:AI22"/>
    <mergeCell ref="AJ20:AO20"/>
    <mergeCell ref="AP20:AS20"/>
    <mergeCell ref="AJ21:AK21"/>
    <mergeCell ref="AW20:AW22"/>
    <mergeCell ref="AX20:AX22"/>
    <mergeCell ref="AL21:AM21"/>
    <mergeCell ref="AR21:AR22"/>
    <mergeCell ref="AS21:AS22"/>
    <mergeCell ref="Z20:Z22"/>
    <mergeCell ref="AA20:AA22"/>
    <mergeCell ref="AO21:AO22"/>
    <mergeCell ref="E21:E22"/>
    <mergeCell ref="F21:F22"/>
    <mergeCell ref="G21:G22"/>
    <mergeCell ref="H21:H22"/>
    <mergeCell ref="I21:I22"/>
    <mergeCell ref="Y20:Y22"/>
    <mergeCell ref="Q20:Q22"/>
    <mergeCell ref="R20:R22"/>
    <mergeCell ref="AV20:AV22"/>
    <mergeCell ref="AC20:AC22"/>
    <mergeCell ref="AD20:AD22"/>
    <mergeCell ref="AE20:AE22"/>
    <mergeCell ref="AP21:AP22"/>
    <mergeCell ref="AQ24:AS24"/>
    <mergeCell ref="AT20:AU20"/>
    <mergeCell ref="J25:J31"/>
    <mergeCell ref="K25:K31"/>
    <mergeCell ref="L25:L31"/>
    <mergeCell ref="M25:M31"/>
    <mergeCell ref="N25:N31"/>
    <mergeCell ref="O25:O31"/>
    <mergeCell ref="AK25:AK31"/>
    <mergeCell ref="AL25:AL31"/>
    <mergeCell ref="AM25:AM31"/>
    <mergeCell ref="P25:P31"/>
    <mergeCell ref="Q25:Q31"/>
    <mergeCell ref="R25:R31"/>
    <mergeCell ref="S25:S31"/>
    <mergeCell ref="T25:T31"/>
    <mergeCell ref="U25:U31"/>
    <mergeCell ref="V25:V31"/>
    <mergeCell ref="W25:W31"/>
    <mergeCell ref="X25:X31"/>
    <mergeCell ref="Y25:Y31"/>
    <mergeCell ref="Z25:Z31"/>
    <mergeCell ref="AC25:AC31"/>
    <mergeCell ref="AD25:AD31"/>
    <mergeCell ref="A25:A31"/>
    <mergeCell ref="B25:B31"/>
    <mergeCell ref="C25:C31"/>
    <mergeCell ref="D25:D31"/>
    <mergeCell ref="E25:E31"/>
    <mergeCell ref="F25:F31"/>
    <mergeCell ref="G25:G31"/>
    <mergeCell ref="H25:H31"/>
    <mergeCell ref="I25:I31"/>
    <mergeCell ref="AU32:AU34"/>
    <mergeCell ref="AV32:AV34"/>
    <mergeCell ref="AW32:AW34"/>
    <mergeCell ref="AX32:AX34"/>
    <mergeCell ref="AY32:AY34"/>
    <mergeCell ref="AZ32:AZ34"/>
    <mergeCell ref="AI32:AI34"/>
    <mergeCell ref="AJ32:AJ34"/>
    <mergeCell ref="AK32:AK34"/>
    <mergeCell ref="AL32:AL34"/>
    <mergeCell ref="AM32:AM34"/>
    <mergeCell ref="AN32:AN34"/>
    <mergeCell ref="AO32:AO34"/>
    <mergeCell ref="AP32:AP34"/>
    <mergeCell ref="AQ32:AS3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2"/>
  <sheetViews>
    <sheetView zoomScale="90" zoomScaleNormal="90" workbookViewId="0">
      <selection activeCell="A15" sqref="A15:L15"/>
    </sheetView>
  </sheetViews>
  <sheetFormatPr defaultColWidth="9" defaultRowHeight="15" x14ac:dyDescent="0.25"/>
  <cols>
    <col min="1" max="5" width="9" style="114" customWidth="1"/>
    <col min="6" max="6" width="22.85546875" style="114" customWidth="1"/>
    <col min="7" max="11" width="9" style="114" customWidth="1"/>
    <col min="12" max="12" width="23.5703125" style="114" customWidth="1"/>
    <col min="13" max="13" width="13.140625" style="114" customWidth="1"/>
    <col min="14" max="14" width="12" style="114" customWidth="1"/>
    <col min="15" max="20" width="11.28515625" style="114" customWidth="1"/>
    <col min="21" max="21" width="9" style="114" customWidth="1"/>
    <col min="22" max="22" width="11.28515625" style="114" customWidth="1"/>
    <col min="23" max="27" width="9" style="114" customWidth="1"/>
    <col min="28" max="16384" width="9" style="116"/>
  </cols>
  <sheetData>
    <row r="1" spans="1:12" ht="15.95" customHeight="1" x14ac:dyDescent="0.25">
      <c r="C1" s="115" t="s">
        <v>132</v>
      </c>
      <c r="J1" s="115" t="s">
        <v>0</v>
      </c>
    </row>
    <row r="2" spans="1:12" ht="15.95" customHeight="1" x14ac:dyDescent="0.25">
      <c r="C2" s="115" t="s">
        <v>132</v>
      </c>
      <c r="J2" s="115" t="s">
        <v>1</v>
      </c>
    </row>
    <row r="3" spans="1:12" ht="15.95" customHeight="1" x14ac:dyDescent="0.25">
      <c r="C3" s="115" t="s">
        <v>132</v>
      </c>
      <c r="J3" s="115" t="s">
        <v>2</v>
      </c>
    </row>
    <row r="4" spans="1:12" ht="15.95" customHeight="1" x14ac:dyDescent="0.25"/>
    <row r="5" spans="1:12" ht="15.95" customHeight="1" x14ac:dyDescent="0.25">
      <c r="A5" s="229" t="s">
        <v>638</v>
      </c>
      <c r="B5" s="229"/>
      <c r="C5" s="229"/>
      <c r="D5" s="229"/>
      <c r="E5" s="229"/>
      <c r="F5" s="229"/>
      <c r="G5" s="229"/>
      <c r="H5" s="229"/>
      <c r="I5" s="229"/>
      <c r="J5" s="229"/>
      <c r="K5" s="229"/>
      <c r="L5" s="229"/>
    </row>
    <row r="6" spans="1:12" ht="15.95" customHeight="1" x14ac:dyDescent="0.25"/>
    <row r="7" spans="1:12" ht="18.95" customHeight="1" x14ac:dyDescent="0.3">
      <c r="A7" s="230" t="s">
        <v>3</v>
      </c>
      <c r="B7" s="230"/>
      <c r="C7" s="230"/>
      <c r="D7" s="230"/>
      <c r="E7" s="230"/>
      <c r="F7" s="230"/>
      <c r="G7" s="230"/>
      <c r="H7" s="230"/>
      <c r="I7" s="230"/>
      <c r="J7" s="230"/>
      <c r="K7" s="230"/>
      <c r="L7" s="230"/>
    </row>
    <row r="8" spans="1:12" ht="15.95" customHeight="1" x14ac:dyDescent="0.25"/>
    <row r="9" spans="1:12" ht="15.95" customHeight="1" x14ac:dyDescent="0.25">
      <c r="A9" s="229" t="s">
        <v>4</v>
      </c>
      <c r="B9" s="229"/>
      <c r="C9" s="229"/>
      <c r="D9" s="229"/>
      <c r="E9" s="229"/>
      <c r="F9" s="229"/>
      <c r="G9" s="229"/>
      <c r="H9" s="229"/>
      <c r="I9" s="229"/>
      <c r="J9" s="229"/>
      <c r="K9" s="229"/>
      <c r="L9" s="229"/>
    </row>
    <row r="10" spans="1:12" ht="15.95" customHeight="1" x14ac:dyDescent="0.25">
      <c r="A10" s="231" t="s">
        <v>5</v>
      </c>
      <c r="B10" s="231"/>
      <c r="C10" s="231"/>
      <c r="D10" s="231"/>
      <c r="E10" s="231"/>
      <c r="F10" s="231"/>
      <c r="G10" s="231"/>
      <c r="H10" s="231"/>
      <c r="I10" s="231"/>
      <c r="J10" s="231"/>
      <c r="K10" s="231"/>
      <c r="L10" s="231"/>
    </row>
    <row r="11" spans="1:12" ht="15.95" customHeight="1" x14ac:dyDescent="0.25"/>
    <row r="12" spans="1:12" ht="15.95" customHeight="1" x14ac:dyDescent="0.25">
      <c r="A12" s="229" t="s">
        <v>450</v>
      </c>
      <c r="B12" s="229"/>
      <c r="C12" s="229"/>
      <c r="D12" s="229"/>
      <c r="E12" s="229"/>
      <c r="F12" s="229"/>
      <c r="G12" s="229"/>
      <c r="H12" s="229"/>
      <c r="I12" s="229"/>
      <c r="J12" s="229"/>
      <c r="K12" s="229"/>
      <c r="L12" s="229"/>
    </row>
    <row r="13" spans="1:12" ht="15.95" customHeight="1" x14ac:dyDescent="0.25">
      <c r="A13" s="231" t="s">
        <v>6</v>
      </c>
      <c r="B13" s="231"/>
      <c r="C13" s="231"/>
      <c r="D13" s="231"/>
      <c r="E13" s="231"/>
      <c r="F13" s="231"/>
      <c r="G13" s="231"/>
      <c r="H13" s="231"/>
      <c r="I13" s="231"/>
      <c r="J13" s="231"/>
      <c r="K13" s="231"/>
      <c r="L13" s="231"/>
    </row>
    <row r="14" spans="1:12" ht="15.95" customHeight="1" x14ac:dyDescent="0.25"/>
    <row r="15" spans="1:12" ht="32.1" customHeight="1" x14ac:dyDescent="0.25">
      <c r="A15" s="232" t="s">
        <v>470</v>
      </c>
      <c r="B15" s="232"/>
      <c r="C15" s="232"/>
      <c r="D15" s="232"/>
      <c r="E15" s="232"/>
      <c r="F15" s="232"/>
      <c r="G15" s="232"/>
      <c r="H15" s="232"/>
      <c r="I15" s="232"/>
      <c r="J15" s="232"/>
      <c r="K15" s="232"/>
      <c r="L15" s="232"/>
    </row>
    <row r="16" spans="1:12" ht="15.95" customHeight="1" x14ac:dyDescent="0.25">
      <c r="A16" s="231" t="s">
        <v>7</v>
      </c>
      <c r="B16" s="231"/>
      <c r="C16" s="231"/>
      <c r="D16" s="231"/>
      <c r="E16" s="231"/>
      <c r="F16" s="231"/>
      <c r="G16" s="231"/>
      <c r="H16" s="231"/>
      <c r="I16" s="231"/>
      <c r="J16" s="231"/>
      <c r="K16" s="231"/>
      <c r="L16" s="231"/>
    </row>
    <row r="17" spans="1:12" ht="15.95" customHeight="1" x14ac:dyDescent="0.25"/>
    <row r="18" spans="1:12" ht="18.95" customHeight="1" x14ac:dyDescent="0.3">
      <c r="A18" s="233" t="s">
        <v>389</v>
      </c>
      <c r="B18" s="233"/>
      <c r="C18" s="233"/>
      <c r="D18" s="233"/>
      <c r="E18" s="233"/>
      <c r="F18" s="233"/>
      <c r="G18" s="233"/>
      <c r="H18" s="233"/>
      <c r="I18" s="233"/>
      <c r="J18" s="233"/>
      <c r="K18" s="233"/>
      <c r="L18" s="233"/>
    </row>
    <row r="20" spans="1:12" ht="48" customHeight="1" x14ac:dyDescent="0.25">
      <c r="A20" s="211" t="s">
        <v>390</v>
      </c>
      <c r="B20" s="211"/>
      <c r="C20" s="211"/>
      <c r="D20" s="211"/>
      <c r="E20" s="211"/>
      <c r="F20" s="211"/>
      <c r="G20" s="220" t="s">
        <v>470</v>
      </c>
      <c r="H20" s="220"/>
      <c r="I20" s="220"/>
      <c r="J20" s="220"/>
      <c r="K20" s="220"/>
      <c r="L20" s="220"/>
    </row>
    <row r="21" spans="1:12" ht="15.95" customHeight="1" x14ac:dyDescent="0.25">
      <c r="A21" s="211" t="s">
        <v>391</v>
      </c>
      <c r="B21" s="211"/>
      <c r="C21" s="211"/>
      <c r="D21" s="211"/>
      <c r="E21" s="211"/>
      <c r="F21" s="211"/>
      <c r="G21" s="220" t="s">
        <v>17</v>
      </c>
      <c r="H21" s="220"/>
      <c r="I21" s="220"/>
      <c r="J21" s="220"/>
      <c r="K21" s="220"/>
      <c r="L21" s="220"/>
    </row>
    <row r="22" spans="1:12" ht="15.95" customHeight="1" x14ac:dyDescent="0.25">
      <c r="A22" s="211" t="s">
        <v>392</v>
      </c>
      <c r="B22" s="211"/>
      <c r="C22" s="211"/>
      <c r="D22" s="211"/>
      <c r="E22" s="211"/>
      <c r="F22" s="211"/>
      <c r="G22" s="220" t="s">
        <v>393</v>
      </c>
      <c r="H22" s="220"/>
      <c r="I22" s="220"/>
      <c r="J22" s="220"/>
      <c r="K22" s="220"/>
      <c r="L22" s="220"/>
    </row>
    <row r="23" spans="1:12" ht="15.95" customHeight="1" x14ac:dyDescent="0.25">
      <c r="A23" s="211" t="s">
        <v>394</v>
      </c>
      <c r="B23" s="211"/>
      <c r="C23" s="211"/>
      <c r="D23" s="211"/>
      <c r="E23" s="211"/>
      <c r="F23" s="211"/>
      <c r="G23" s="220" t="s">
        <v>599</v>
      </c>
      <c r="H23" s="220"/>
      <c r="I23" s="220"/>
      <c r="J23" s="220"/>
      <c r="K23" s="220"/>
      <c r="L23" s="220"/>
    </row>
    <row r="24" spans="1:12" ht="15.95" customHeight="1" x14ac:dyDescent="0.25">
      <c r="A24" s="226" t="s">
        <v>495</v>
      </c>
      <c r="B24" s="226"/>
      <c r="C24" s="226"/>
      <c r="D24" s="226"/>
      <c r="E24" s="226"/>
      <c r="F24" s="226"/>
      <c r="G24" s="227">
        <v>0</v>
      </c>
      <c r="H24" s="227"/>
      <c r="I24" s="227"/>
      <c r="J24" s="227"/>
      <c r="K24" s="227"/>
      <c r="L24" s="227"/>
    </row>
    <row r="25" spans="1:12" ht="15.95" customHeight="1" x14ac:dyDescent="0.25">
      <c r="A25" s="226" t="s">
        <v>496</v>
      </c>
      <c r="B25" s="226"/>
      <c r="C25" s="226"/>
      <c r="D25" s="226"/>
      <c r="E25" s="226"/>
      <c r="F25" s="226"/>
      <c r="G25" s="227">
        <v>0</v>
      </c>
      <c r="H25" s="227"/>
      <c r="I25" s="227"/>
      <c r="J25" s="227"/>
      <c r="K25" s="227"/>
      <c r="L25" s="227"/>
    </row>
    <row r="26" spans="1:12" ht="15.95" customHeight="1" x14ac:dyDescent="0.25">
      <c r="A26" s="226" t="s">
        <v>497</v>
      </c>
      <c r="B26" s="226"/>
      <c r="C26" s="226"/>
      <c r="D26" s="226"/>
      <c r="E26" s="226"/>
      <c r="F26" s="226"/>
      <c r="G26" s="227">
        <v>0</v>
      </c>
      <c r="H26" s="227"/>
      <c r="I26" s="227"/>
      <c r="J26" s="227"/>
      <c r="K26" s="227"/>
      <c r="L26" s="227"/>
    </row>
    <row r="27" spans="1:12" ht="15.95" customHeight="1" x14ac:dyDescent="0.25">
      <c r="A27" s="211" t="s">
        <v>498</v>
      </c>
      <c r="B27" s="211"/>
      <c r="C27" s="211"/>
      <c r="D27" s="211"/>
      <c r="E27" s="211"/>
      <c r="F27" s="211"/>
      <c r="G27" s="228">
        <v>5.3259999999999996</v>
      </c>
      <c r="H27" s="228"/>
      <c r="I27" s="228"/>
      <c r="J27" s="228"/>
      <c r="K27" s="228"/>
      <c r="L27" s="228"/>
    </row>
    <row r="28" spans="1:12" ht="15.95" customHeight="1" x14ac:dyDescent="0.25">
      <c r="A28" s="226" t="s">
        <v>499</v>
      </c>
      <c r="B28" s="226"/>
      <c r="C28" s="226"/>
      <c r="D28" s="226"/>
      <c r="E28" s="226"/>
      <c r="F28" s="226"/>
      <c r="G28" s="227">
        <v>0</v>
      </c>
      <c r="H28" s="227"/>
      <c r="I28" s="227"/>
      <c r="J28" s="227"/>
      <c r="K28" s="227"/>
      <c r="L28" s="227"/>
    </row>
    <row r="29" spans="1:12" ht="15.95" customHeight="1" x14ac:dyDescent="0.25">
      <c r="A29" s="211" t="s">
        <v>395</v>
      </c>
      <c r="B29" s="211"/>
      <c r="C29" s="211"/>
      <c r="D29" s="211"/>
      <c r="E29" s="211"/>
      <c r="F29" s="211"/>
      <c r="G29" s="227">
        <v>2020</v>
      </c>
      <c r="H29" s="227"/>
      <c r="I29" s="227"/>
      <c r="J29" s="227"/>
      <c r="K29" s="227"/>
      <c r="L29" s="227"/>
    </row>
    <row r="30" spans="1:12" ht="15.95" customHeight="1" x14ac:dyDescent="0.25">
      <c r="A30" s="211" t="s">
        <v>396</v>
      </c>
      <c r="B30" s="211"/>
      <c r="C30" s="211"/>
      <c r="D30" s="211"/>
      <c r="E30" s="211"/>
      <c r="F30" s="211"/>
      <c r="G30" s="220" t="s">
        <v>637</v>
      </c>
      <c r="H30" s="220"/>
      <c r="I30" s="220"/>
      <c r="J30" s="220"/>
      <c r="K30" s="220"/>
      <c r="L30" s="220"/>
    </row>
    <row r="31" spans="1:12" ht="15.95" customHeight="1" x14ac:dyDescent="0.25">
      <c r="A31" s="211" t="s">
        <v>492</v>
      </c>
      <c r="B31" s="211"/>
      <c r="C31" s="211"/>
      <c r="D31" s="211"/>
      <c r="E31" s="211"/>
      <c r="F31" s="211"/>
      <c r="G31" s="217" t="str">
        <f>'6.2. Паспорт фин осв ввод '!D24</f>
        <v>12,53374554</v>
      </c>
      <c r="H31" s="217"/>
      <c r="I31" s="217"/>
      <c r="J31" s="217"/>
      <c r="K31" s="217"/>
      <c r="L31" s="217"/>
    </row>
    <row r="32" spans="1:12" ht="15.95" customHeight="1" x14ac:dyDescent="0.25">
      <c r="A32" s="211" t="s">
        <v>397</v>
      </c>
      <c r="B32" s="211"/>
      <c r="C32" s="211"/>
      <c r="D32" s="211"/>
      <c r="E32" s="211"/>
      <c r="F32" s="211"/>
      <c r="G32" s="220" t="s">
        <v>540</v>
      </c>
      <c r="H32" s="220"/>
      <c r="I32" s="220"/>
      <c r="J32" s="220"/>
      <c r="K32" s="220"/>
      <c r="L32" s="220"/>
    </row>
    <row r="33" spans="1:12" ht="15.95" customHeight="1" x14ac:dyDescent="0.25">
      <c r="A33" s="211" t="s">
        <v>398</v>
      </c>
      <c r="B33" s="211"/>
      <c r="C33" s="211"/>
      <c r="D33" s="211"/>
      <c r="E33" s="211"/>
      <c r="F33" s="211"/>
      <c r="G33" s="217">
        <f>G34</f>
        <v>10.976842119999999</v>
      </c>
      <c r="H33" s="217"/>
      <c r="I33" s="217"/>
      <c r="J33" s="217"/>
      <c r="K33" s="217"/>
      <c r="L33" s="217"/>
    </row>
    <row r="34" spans="1:12" ht="32.25" customHeight="1" x14ac:dyDescent="0.25">
      <c r="A34" s="209" t="s">
        <v>399</v>
      </c>
      <c r="B34" s="209"/>
      <c r="C34" s="209"/>
      <c r="D34" s="209"/>
      <c r="E34" s="209"/>
      <c r="F34" s="209"/>
      <c r="G34" s="217">
        <f>G37+G42+G47</f>
        <v>10.976842119999999</v>
      </c>
      <c r="H34" s="217"/>
      <c r="I34" s="217"/>
      <c r="J34" s="217"/>
      <c r="K34" s="217"/>
      <c r="L34" s="217"/>
    </row>
    <row r="35" spans="1:12" ht="15.95" customHeight="1" x14ac:dyDescent="0.25">
      <c r="A35" s="211" t="s">
        <v>400</v>
      </c>
      <c r="B35" s="211"/>
      <c r="C35" s="211"/>
      <c r="D35" s="211"/>
      <c r="E35" s="211"/>
      <c r="F35" s="211"/>
      <c r="G35" s="220"/>
      <c r="H35" s="220"/>
      <c r="I35" s="220"/>
      <c r="J35" s="220"/>
      <c r="K35" s="220"/>
      <c r="L35" s="220"/>
    </row>
    <row r="36" spans="1:12" ht="32.1" customHeight="1" x14ac:dyDescent="0.25">
      <c r="A36" s="209" t="s">
        <v>465</v>
      </c>
      <c r="B36" s="209"/>
      <c r="C36" s="209"/>
      <c r="D36" s="209"/>
      <c r="E36" s="209"/>
      <c r="F36" s="209"/>
      <c r="G36" s="210" t="s">
        <v>466</v>
      </c>
      <c r="H36" s="210"/>
      <c r="I36" s="210"/>
      <c r="J36" s="210"/>
      <c r="K36" s="210"/>
      <c r="L36" s="210"/>
    </row>
    <row r="37" spans="1:12" ht="15.95" customHeight="1" x14ac:dyDescent="0.25">
      <c r="A37" s="211" t="s">
        <v>517</v>
      </c>
      <c r="B37" s="211"/>
      <c r="C37" s="211"/>
      <c r="D37" s="211"/>
      <c r="E37" s="211"/>
      <c r="F37" s="211"/>
      <c r="G37" s="217">
        <v>0.50873800000000002</v>
      </c>
      <c r="H37" s="217"/>
      <c r="I37" s="217"/>
      <c r="J37" s="217"/>
      <c r="K37" s="217"/>
      <c r="L37" s="217"/>
    </row>
    <row r="38" spans="1:12" ht="15.95" customHeight="1" x14ac:dyDescent="0.25">
      <c r="A38" s="211" t="s">
        <v>467</v>
      </c>
      <c r="B38" s="211"/>
      <c r="C38" s="211"/>
      <c r="D38" s="211"/>
      <c r="E38" s="211"/>
      <c r="F38" s="211"/>
      <c r="G38" s="215">
        <v>4.0599999999999996</v>
      </c>
      <c r="H38" s="215"/>
      <c r="I38" s="215"/>
      <c r="J38" s="215"/>
      <c r="K38" s="215"/>
      <c r="L38" s="215"/>
    </row>
    <row r="39" spans="1:12" ht="15.95" customHeight="1" x14ac:dyDescent="0.25">
      <c r="A39" s="211" t="s">
        <v>468</v>
      </c>
      <c r="B39" s="211"/>
      <c r="C39" s="211"/>
      <c r="D39" s="211"/>
      <c r="E39" s="211"/>
      <c r="F39" s="211"/>
      <c r="G39" s="218">
        <f>G40</f>
        <v>0.50873800000000002</v>
      </c>
      <c r="H39" s="218"/>
      <c r="I39" s="218"/>
      <c r="J39" s="218"/>
      <c r="K39" s="218"/>
      <c r="L39" s="218"/>
    </row>
    <row r="40" spans="1:12" ht="15.95" customHeight="1" x14ac:dyDescent="0.25">
      <c r="A40" s="211" t="s">
        <v>469</v>
      </c>
      <c r="B40" s="211"/>
      <c r="C40" s="211"/>
      <c r="D40" s="211"/>
      <c r="E40" s="211"/>
      <c r="F40" s="211"/>
      <c r="G40" s="218">
        <v>0.50873800000000002</v>
      </c>
      <c r="H40" s="218"/>
      <c r="I40" s="218"/>
      <c r="J40" s="218"/>
      <c r="K40" s="218"/>
      <c r="L40" s="218"/>
    </row>
    <row r="41" spans="1:12" ht="32.1" customHeight="1" x14ac:dyDescent="0.25">
      <c r="A41" s="209" t="s">
        <v>465</v>
      </c>
      <c r="B41" s="209"/>
      <c r="C41" s="209"/>
      <c r="D41" s="209"/>
      <c r="E41" s="209"/>
      <c r="F41" s="209"/>
      <c r="G41" s="210" t="s">
        <v>518</v>
      </c>
      <c r="H41" s="210"/>
      <c r="I41" s="210"/>
      <c r="J41" s="210"/>
      <c r="K41" s="210"/>
      <c r="L41" s="210"/>
    </row>
    <row r="42" spans="1:12" ht="15.95" customHeight="1" x14ac:dyDescent="0.25">
      <c r="A42" s="211" t="s">
        <v>519</v>
      </c>
      <c r="B42" s="211"/>
      <c r="C42" s="211"/>
      <c r="D42" s="211"/>
      <c r="E42" s="211"/>
      <c r="F42" s="211"/>
      <c r="G42" s="217">
        <v>8.7007619999999992</v>
      </c>
      <c r="H42" s="217"/>
      <c r="I42" s="217"/>
      <c r="J42" s="217"/>
      <c r="K42" s="217"/>
      <c r="L42" s="217"/>
    </row>
    <row r="43" spans="1:12" ht="15.95" customHeight="1" x14ac:dyDescent="0.25">
      <c r="A43" s="211" t="s">
        <v>467</v>
      </c>
      <c r="B43" s="211"/>
      <c r="C43" s="211"/>
      <c r="D43" s="211"/>
      <c r="E43" s="211"/>
      <c r="F43" s="211"/>
      <c r="G43" s="215">
        <v>69.42</v>
      </c>
      <c r="H43" s="215"/>
      <c r="I43" s="215"/>
      <c r="J43" s="215"/>
      <c r="K43" s="215"/>
      <c r="L43" s="215"/>
    </row>
    <row r="44" spans="1:12" ht="15.95" customHeight="1" x14ac:dyDescent="0.25">
      <c r="A44" s="211" t="s">
        <v>468</v>
      </c>
      <c r="B44" s="211"/>
      <c r="C44" s="211"/>
      <c r="D44" s="211"/>
      <c r="E44" s="211"/>
      <c r="F44" s="211"/>
      <c r="G44" s="218">
        <v>8.7007619999999992</v>
      </c>
      <c r="H44" s="218"/>
      <c r="I44" s="218"/>
      <c r="J44" s="218"/>
      <c r="K44" s="218"/>
      <c r="L44" s="218"/>
    </row>
    <row r="45" spans="1:12" ht="15.95" customHeight="1" x14ac:dyDescent="0.25">
      <c r="A45" s="211" t="s">
        <v>469</v>
      </c>
      <c r="B45" s="211"/>
      <c r="C45" s="211"/>
      <c r="D45" s="211"/>
      <c r="E45" s="211"/>
      <c r="F45" s="211"/>
      <c r="G45" s="218">
        <v>7.2506349999999999</v>
      </c>
      <c r="H45" s="218"/>
      <c r="I45" s="218"/>
      <c r="J45" s="218"/>
      <c r="K45" s="218"/>
      <c r="L45" s="218"/>
    </row>
    <row r="46" spans="1:12" ht="32.1" customHeight="1" x14ac:dyDescent="0.25">
      <c r="A46" s="209" t="s">
        <v>554</v>
      </c>
      <c r="B46" s="209"/>
      <c r="C46" s="209"/>
      <c r="D46" s="209"/>
      <c r="E46" s="209"/>
      <c r="F46" s="209"/>
      <c r="G46" s="210" t="s">
        <v>600</v>
      </c>
      <c r="H46" s="210"/>
      <c r="I46" s="210"/>
      <c r="J46" s="210"/>
      <c r="K46" s="210"/>
      <c r="L46" s="210"/>
    </row>
    <row r="47" spans="1:12" ht="15.95" customHeight="1" x14ac:dyDescent="0.25">
      <c r="A47" s="211" t="s">
        <v>519</v>
      </c>
      <c r="B47" s="211"/>
      <c r="C47" s="211"/>
      <c r="D47" s="211"/>
      <c r="E47" s="211"/>
      <c r="F47" s="211"/>
      <c r="G47" s="212">
        <v>1.7673421199999999</v>
      </c>
      <c r="H47" s="213"/>
      <c r="I47" s="213"/>
      <c r="J47" s="213"/>
      <c r="K47" s="213"/>
      <c r="L47" s="214"/>
    </row>
    <row r="48" spans="1:12" ht="15.95" customHeight="1" x14ac:dyDescent="0.25">
      <c r="A48" s="211" t="s">
        <v>467</v>
      </c>
      <c r="B48" s="211"/>
      <c r="C48" s="211"/>
      <c r="D48" s="211"/>
      <c r="E48" s="211"/>
      <c r="F48" s="211"/>
      <c r="G48" s="215">
        <v>13.96</v>
      </c>
      <c r="H48" s="215"/>
      <c r="I48" s="215"/>
      <c r="J48" s="215"/>
      <c r="K48" s="215"/>
      <c r="L48" s="215"/>
    </row>
    <row r="49" spans="1:12" ht="15.95" customHeight="1" x14ac:dyDescent="0.25">
      <c r="A49" s="211" t="s">
        <v>468</v>
      </c>
      <c r="B49" s="211"/>
      <c r="C49" s="211"/>
      <c r="D49" s="211"/>
      <c r="E49" s="211"/>
      <c r="F49" s="211"/>
      <c r="G49" s="212">
        <v>1.7673421199999999</v>
      </c>
      <c r="H49" s="213"/>
      <c r="I49" s="213"/>
      <c r="J49" s="213"/>
      <c r="K49" s="213"/>
      <c r="L49" s="214"/>
    </row>
    <row r="50" spans="1:12" ht="15.95" customHeight="1" x14ac:dyDescent="0.25">
      <c r="A50" s="211" t="s">
        <v>469</v>
      </c>
      <c r="B50" s="211"/>
      <c r="C50" s="211"/>
      <c r="D50" s="211"/>
      <c r="E50" s="211"/>
      <c r="F50" s="211"/>
      <c r="G50" s="216">
        <v>1.4727851000000001</v>
      </c>
      <c r="H50" s="216"/>
      <c r="I50" s="216"/>
      <c r="J50" s="216"/>
      <c r="K50" s="216"/>
      <c r="L50" s="216"/>
    </row>
    <row r="51" spans="1:12" ht="15.95" customHeight="1" x14ac:dyDescent="0.25">
      <c r="A51" s="209" t="s">
        <v>601</v>
      </c>
      <c r="B51" s="209"/>
      <c r="C51" s="209"/>
      <c r="D51" s="209"/>
      <c r="E51" s="209"/>
      <c r="F51" s="209"/>
      <c r="G51" s="210" t="s">
        <v>602</v>
      </c>
      <c r="H51" s="210"/>
      <c r="I51" s="210"/>
      <c r="J51" s="210"/>
      <c r="K51" s="210"/>
      <c r="L51" s="210"/>
    </row>
    <row r="52" spans="1:12" ht="15.95" customHeight="1" x14ac:dyDescent="0.25">
      <c r="A52" s="211" t="s">
        <v>603</v>
      </c>
      <c r="B52" s="211"/>
      <c r="C52" s="211"/>
      <c r="D52" s="211"/>
      <c r="E52" s="211"/>
      <c r="F52" s="211"/>
      <c r="G52" s="220" t="s">
        <v>38</v>
      </c>
      <c r="H52" s="220"/>
      <c r="I52" s="220"/>
      <c r="J52" s="220"/>
      <c r="K52" s="220"/>
      <c r="L52" s="220"/>
    </row>
    <row r="53" spans="1:12" ht="15.95" customHeight="1" x14ac:dyDescent="0.25">
      <c r="A53" s="211" t="s">
        <v>467</v>
      </c>
      <c r="B53" s="211"/>
      <c r="C53" s="211"/>
      <c r="D53" s="211"/>
      <c r="E53" s="211"/>
      <c r="F53" s="211"/>
      <c r="G53" s="220" t="s">
        <v>38</v>
      </c>
      <c r="H53" s="220"/>
      <c r="I53" s="220"/>
      <c r="J53" s="220"/>
      <c r="K53" s="220"/>
      <c r="L53" s="220"/>
    </row>
    <row r="54" spans="1:12" ht="15.95" customHeight="1" x14ac:dyDescent="0.25">
      <c r="A54" s="211" t="s">
        <v>468</v>
      </c>
      <c r="B54" s="211"/>
      <c r="C54" s="211"/>
      <c r="D54" s="211"/>
      <c r="E54" s="211"/>
      <c r="F54" s="211"/>
      <c r="G54" s="217">
        <v>0.98179572999999998</v>
      </c>
      <c r="H54" s="217"/>
      <c r="I54" s="217"/>
      <c r="J54" s="217"/>
      <c r="K54" s="217"/>
      <c r="L54" s="217"/>
    </row>
    <row r="55" spans="1:12" ht="15.95" customHeight="1" x14ac:dyDescent="0.25">
      <c r="A55" s="211" t="s">
        <v>469</v>
      </c>
      <c r="B55" s="211"/>
      <c r="C55" s="211"/>
      <c r="D55" s="211"/>
      <c r="E55" s="211"/>
      <c r="F55" s="211"/>
      <c r="G55" s="217">
        <v>0.98179572999999998</v>
      </c>
      <c r="H55" s="217"/>
      <c r="I55" s="217"/>
      <c r="J55" s="217"/>
      <c r="K55" s="217"/>
      <c r="L55" s="217"/>
    </row>
    <row r="56" spans="1:12" ht="15.95" customHeight="1" x14ac:dyDescent="0.25">
      <c r="A56" s="209" t="s">
        <v>601</v>
      </c>
      <c r="B56" s="209"/>
      <c r="C56" s="209"/>
      <c r="D56" s="209"/>
      <c r="E56" s="209"/>
      <c r="F56" s="209"/>
      <c r="G56" s="210" t="s">
        <v>604</v>
      </c>
      <c r="H56" s="210"/>
      <c r="I56" s="210"/>
      <c r="J56" s="210"/>
      <c r="K56" s="210"/>
      <c r="L56" s="210"/>
    </row>
    <row r="57" spans="1:12" ht="15.95" customHeight="1" x14ac:dyDescent="0.25">
      <c r="A57" s="211" t="s">
        <v>603</v>
      </c>
      <c r="B57" s="211"/>
      <c r="C57" s="211"/>
      <c r="D57" s="211"/>
      <c r="E57" s="211"/>
      <c r="F57" s="211"/>
      <c r="G57" s="220" t="s">
        <v>38</v>
      </c>
      <c r="H57" s="220"/>
      <c r="I57" s="220"/>
      <c r="J57" s="220"/>
      <c r="K57" s="220"/>
      <c r="L57" s="220"/>
    </row>
    <row r="58" spans="1:12" ht="15.95" customHeight="1" x14ac:dyDescent="0.25">
      <c r="A58" s="211" t="s">
        <v>467</v>
      </c>
      <c r="B58" s="211"/>
      <c r="C58" s="211"/>
      <c r="D58" s="211"/>
      <c r="E58" s="211"/>
      <c r="F58" s="211"/>
      <c r="G58" s="220" t="s">
        <v>38</v>
      </c>
      <c r="H58" s="220"/>
      <c r="I58" s="220"/>
      <c r="J58" s="220"/>
      <c r="K58" s="220"/>
      <c r="L58" s="220"/>
    </row>
    <row r="59" spans="1:12" ht="15.95" customHeight="1" x14ac:dyDescent="0.25">
      <c r="A59" s="211" t="s">
        <v>468</v>
      </c>
      <c r="B59" s="211"/>
      <c r="C59" s="211"/>
      <c r="D59" s="211"/>
      <c r="E59" s="211"/>
      <c r="F59" s="211"/>
      <c r="G59" s="217">
        <v>0.57510768999999995</v>
      </c>
      <c r="H59" s="217"/>
      <c r="I59" s="217"/>
      <c r="J59" s="217"/>
      <c r="K59" s="217"/>
      <c r="L59" s="217"/>
    </row>
    <row r="60" spans="1:12" ht="15.95" customHeight="1" x14ac:dyDescent="0.25">
      <c r="A60" s="211" t="s">
        <v>469</v>
      </c>
      <c r="B60" s="211"/>
      <c r="C60" s="211"/>
      <c r="D60" s="211"/>
      <c r="E60" s="211"/>
      <c r="F60" s="211"/>
      <c r="G60" s="217">
        <v>0.57510768999999995</v>
      </c>
      <c r="H60" s="217"/>
      <c r="I60" s="217"/>
      <c r="J60" s="217"/>
      <c r="K60" s="217"/>
      <c r="L60" s="217"/>
    </row>
    <row r="61" spans="1:12" ht="29.1" customHeight="1" x14ac:dyDescent="0.25">
      <c r="A61" s="209" t="s">
        <v>401</v>
      </c>
      <c r="B61" s="209"/>
      <c r="C61" s="209"/>
      <c r="D61" s="209"/>
      <c r="E61" s="209"/>
      <c r="F61" s="209"/>
      <c r="G61" s="225">
        <v>100</v>
      </c>
      <c r="H61" s="225"/>
      <c r="I61" s="225"/>
      <c r="J61" s="225"/>
      <c r="K61" s="225"/>
      <c r="L61" s="225"/>
    </row>
    <row r="62" spans="1:12" ht="15.95" customHeight="1" x14ac:dyDescent="0.25">
      <c r="A62" s="211" t="s">
        <v>400</v>
      </c>
      <c r="B62" s="211"/>
      <c r="C62" s="211"/>
      <c r="D62" s="211"/>
      <c r="E62" s="211"/>
      <c r="F62" s="211"/>
      <c r="G62" s="220"/>
      <c r="H62" s="220"/>
      <c r="I62" s="220"/>
      <c r="J62" s="220"/>
      <c r="K62" s="220"/>
      <c r="L62" s="220"/>
    </row>
    <row r="63" spans="1:12" ht="15.95" customHeight="1" x14ac:dyDescent="0.25">
      <c r="A63" s="211" t="s">
        <v>402</v>
      </c>
      <c r="B63" s="211"/>
      <c r="C63" s="211"/>
      <c r="D63" s="211"/>
      <c r="E63" s="211"/>
      <c r="F63" s="211"/>
      <c r="G63" s="224">
        <v>73.02</v>
      </c>
      <c r="H63" s="224"/>
      <c r="I63" s="224"/>
      <c r="J63" s="224"/>
      <c r="K63" s="224"/>
      <c r="L63" s="224"/>
    </row>
    <row r="64" spans="1:12" ht="15.95" customHeight="1" x14ac:dyDescent="0.25">
      <c r="A64" s="211" t="s">
        <v>403</v>
      </c>
      <c r="B64" s="211"/>
      <c r="C64" s="211"/>
      <c r="D64" s="211"/>
      <c r="E64" s="211"/>
      <c r="F64" s="211"/>
      <c r="G64" s="224">
        <v>21.42</v>
      </c>
      <c r="H64" s="224"/>
      <c r="I64" s="224"/>
      <c r="J64" s="224"/>
      <c r="K64" s="224"/>
      <c r="L64" s="224"/>
    </row>
    <row r="65" spans="1:22" ht="15.95" customHeight="1" x14ac:dyDescent="0.25">
      <c r="A65" s="211" t="s">
        <v>404</v>
      </c>
      <c r="B65" s="211"/>
      <c r="C65" s="211"/>
      <c r="D65" s="211"/>
      <c r="E65" s="211"/>
      <c r="F65" s="211"/>
      <c r="G65" s="224">
        <v>5.56</v>
      </c>
      <c r="H65" s="224"/>
      <c r="I65" s="224"/>
      <c r="J65" s="224"/>
      <c r="K65" s="224"/>
      <c r="L65" s="224"/>
    </row>
    <row r="66" spans="1:22" ht="15.95" customHeight="1" x14ac:dyDescent="0.25">
      <c r="A66" s="209" t="s">
        <v>405</v>
      </c>
      <c r="B66" s="209"/>
      <c r="C66" s="209"/>
      <c r="D66" s="209"/>
      <c r="E66" s="209"/>
      <c r="F66" s="209"/>
      <c r="G66" s="223">
        <f>G67/'6.2. Паспорт фин осв ввод '!D24</f>
        <v>1</v>
      </c>
      <c r="H66" s="223"/>
      <c r="I66" s="223"/>
      <c r="J66" s="223"/>
      <c r="K66" s="223"/>
      <c r="L66" s="223"/>
    </row>
    <row r="67" spans="1:22" ht="15.95" customHeight="1" x14ac:dyDescent="0.25">
      <c r="A67" s="209" t="s">
        <v>406</v>
      </c>
      <c r="B67" s="209"/>
      <c r="C67" s="209"/>
      <c r="D67" s="209"/>
      <c r="E67" s="209"/>
      <c r="F67" s="209"/>
      <c r="G67" s="216" t="str">
        <f>'6.2. Паспорт фин осв ввод '!D24</f>
        <v>12,53374554</v>
      </c>
      <c r="H67" s="216"/>
      <c r="I67" s="216"/>
      <c r="J67" s="216"/>
      <c r="K67" s="216"/>
      <c r="L67" s="216"/>
      <c r="M67" s="117"/>
      <c r="N67" s="117"/>
      <c r="T67" s="123">
        <f>G47+G42+G37</f>
        <v>10.976842119999999</v>
      </c>
      <c r="U67" s="124" t="s">
        <v>634</v>
      </c>
      <c r="V67" s="125">
        <f>T67+G59+G54-G67</f>
        <v>0</v>
      </c>
    </row>
    <row r="68" spans="1:22" ht="15.95" customHeight="1" x14ac:dyDescent="0.25">
      <c r="A68" s="209" t="s">
        <v>407</v>
      </c>
      <c r="B68" s="209"/>
      <c r="C68" s="209"/>
      <c r="D68" s="209"/>
      <c r="E68" s="209"/>
      <c r="F68" s="209"/>
      <c r="G68" s="223">
        <f>G69/'6.2. Паспорт фин осв ввод '!D30</f>
        <v>1</v>
      </c>
      <c r="H68" s="223"/>
      <c r="I68" s="223"/>
      <c r="J68" s="223"/>
      <c r="K68" s="223"/>
      <c r="L68" s="223"/>
      <c r="N68" s="117"/>
      <c r="T68" s="123">
        <f>G49+G54+G59+G44+G39</f>
        <v>12.533745539999998</v>
      </c>
      <c r="U68" s="126" t="s">
        <v>635</v>
      </c>
      <c r="V68" s="125">
        <f>T68-G67</f>
        <v>0</v>
      </c>
    </row>
    <row r="69" spans="1:22" ht="15.95" customHeight="1" x14ac:dyDescent="0.25">
      <c r="A69" s="209" t="s">
        <v>408</v>
      </c>
      <c r="B69" s="209"/>
      <c r="C69" s="209"/>
      <c r="D69" s="209"/>
      <c r="E69" s="209"/>
      <c r="F69" s="209"/>
      <c r="G69" s="217" t="str">
        <f>'6.2. Паспорт фин осв ввод '!D30</f>
        <v>10,78906152</v>
      </c>
      <c r="H69" s="217"/>
      <c r="I69" s="217"/>
      <c r="J69" s="217"/>
      <c r="K69" s="217"/>
      <c r="L69" s="217"/>
      <c r="M69" s="117"/>
      <c r="N69" s="117"/>
      <c r="T69" s="123">
        <f>G50+G55+G60+G45+G40</f>
        <v>10.789061519999999</v>
      </c>
      <c r="U69" s="124" t="s">
        <v>636</v>
      </c>
      <c r="V69" s="127">
        <f>T69-G69</f>
        <v>0</v>
      </c>
    </row>
    <row r="70" spans="1:22" ht="15.95" customHeight="1" x14ac:dyDescent="0.25">
      <c r="A70" s="209" t="s">
        <v>409</v>
      </c>
      <c r="B70" s="209"/>
      <c r="C70" s="209"/>
      <c r="D70" s="209"/>
      <c r="E70" s="209"/>
      <c r="F70" s="209"/>
      <c r="G70" s="220"/>
      <c r="H70" s="220"/>
      <c r="I70" s="220"/>
      <c r="J70" s="220"/>
      <c r="K70" s="220"/>
      <c r="L70" s="220"/>
    </row>
    <row r="71" spans="1:22" ht="15.95" customHeight="1" x14ac:dyDescent="0.25">
      <c r="A71" s="222" t="s">
        <v>410</v>
      </c>
      <c r="B71" s="222"/>
      <c r="C71" s="222"/>
      <c r="D71" s="222"/>
      <c r="E71" s="222"/>
      <c r="F71" s="222"/>
      <c r="G71" s="220" t="s">
        <v>494</v>
      </c>
      <c r="H71" s="220"/>
      <c r="I71" s="220"/>
      <c r="J71" s="220"/>
      <c r="K71" s="220"/>
      <c r="L71" s="220"/>
      <c r="N71" s="117"/>
    </row>
    <row r="72" spans="1:22" ht="32.1" customHeight="1" x14ac:dyDescent="0.25">
      <c r="A72" s="221" t="s">
        <v>411</v>
      </c>
      <c r="B72" s="221"/>
      <c r="C72" s="221"/>
      <c r="D72" s="221"/>
      <c r="E72" s="221"/>
      <c r="F72" s="221"/>
      <c r="G72" s="220" t="s">
        <v>605</v>
      </c>
      <c r="H72" s="220"/>
      <c r="I72" s="220"/>
      <c r="J72" s="220"/>
      <c r="K72" s="220"/>
      <c r="L72" s="220"/>
    </row>
    <row r="73" spans="1:22" ht="15.95" customHeight="1" x14ac:dyDescent="0.25">
      <c r="A73" s="221" t="s">
        <v>412</v>
      </c>
      <c r="B73" s="221"/>
      <c r="C73" s="221"/>
      <c r="D73" s="221"/>
      <c r="E73" s="221"/>
      <c r="F73" s="221"/>
      <c r="G73" s="220" t="s">
        <v>38</v>
      </c>
      <c r="H73" s="220"/>
      <c r="I73" s="220"/>
      <c r="J73" s="220"/>
      <c r="K73" s="220"/>
      <c r="L73" s="220"/>
    </row>
    <row r="74" spans="1:22" ht="32.1" customHeight="1" x14ac:dyDescent="0.25">
      <c r="A74" s="221" t="s">
        <v>413</v>
      </c>
      <c r="B74" s="221"/>
      <c r="C74" s="221"/>
      <c r="D74" s="221"/>
      <c r="E74" s="221"/>
      <c r="F74" s="221"/>
      <c r="G74" s="220" t="s">
        <v>606</v>
      </c>
      <c r="H74" s="220"/>
      <c r="I74" s="220"/>
      <c r="J74" s="220"/>
      <c r="K74" s="220"/>
      <c r="L74" s="220"/>
    </row>
    <row r="75" spans="1:22" ht="32.1" customHeight="1" x14ac:dyDescent="0.25">
      <c r="A75" s="219" t="s">
        <v>414</v>
      </c>
      <c r="B75" s="219"/>
      <c r="C75" s="219"/>
      <c r="D75" s="219"/>
      <c r="E75" s="219"/>
      <c r="F75" s="219"/>
      <c r="G75" s="220" t="s">
        <v>607</v>
      </c>
      <c r="H75" s="220"/>
      <c r="I75" s="220"/>
      <c r="J75" s="220"/>
      <c r="K75" s="220"/>
      <c r="L75" s="220"/>
    </row>
    <row r="76" spans="1:22" ht="29.1" customHeight="1" x14ac:dyDescent="0.25">
      <c r="A76" s="211" t="s">
        <v>415</v>
      </c>
      <c r="B76" s="211"/>
      <c r="C76" s="211"/>
      <c r="D76" s="211"/>
      <c r="E76" s="211"/>
      <c r="F76" s="211"/>
      <c r="G76" s="220" t="s">
        <v>38</v>
      </c>
      <c r="H76" s="220"/>
      <c r="I76" s="220"/>
      <c r="J76" s="220"/>
      <c r="K76" s="220"/>
      <c r="L76" s="220"/>
    </row>
    <row r="77" spans="1:22" ht="29.1" customHeight="1" x14ac:dyDescent="0.25">
      <c r="A77" s="209" t="s">
        <v>416</v>
      </c>
      <c r="B77" s="209"/>
      <c r="C77" s="209"/>
      <c r="D77" s="209"/>
      <c r="E77" s="209"/>
      <c r="F77" s="209"/>
      <c r="G77" s="220" t="s">
        <v>38</v>
      </c>
      <c r="H77" s="220"/>
      <c r="I77" s="220"/>
      <c r="J77" s="220"/>
      <c r="K77" s="220"/>
      <c r="L77" s="220"/>
    </row>
    <row r="78" spans="1:22" ht="15.95" customHeight="1" x14ac:dyDescent="0.25">
      <c r="A78" s="211" t="s">
        <v>400</v>
      </c>
      <c r="B78" s="211"/>
      <c r="C78" s="211"/>
      <c r="D78" s="211"/>
      <c r="E78" s="211"/>
      <c r="F78" s="211"/>
      <c r="G78" s="220"/>
      <c r="H78" s="220"/>
      <c r="I78" s="220"/>
      <c r="J78" s="220"/>
      <c r="K78" s="220"/>
      <c r="L78" s="220"/>
    </row>
    <row r="79" spans="1:22" ht="15.95" customHeight="1" x14ac:dyDescent="0.25">
      <c r="A79" s="211" t="s">
        <v>417</v>
      </c>
      <c r="B79" s="211"/>
      <c r="C79" s="211"/>
      <c r="D79" s="211"/>
      <c r="E79" s="211"/>
      <c r="F79" s="211"/>
      <c r="G79" s="220" t="s">
        <v>38</v>
      </c>
      <c r="H79" s="220"/>
      <c r="I79" s="220"/>
      <c r="J79" s="220"/>
      <c r="K79" s="220"/>
      <c r="L79" s="220"/>
    </row>
    <row r="80" spans="1:22" ht="15.95" customHeight="1" x14ac:dyDescent="0.25">
      <c r="A80" s="211" t="s">
        <v>418</v>
      </c>
      <c r="B80" s="211"/>
      <c r="C80" s="211"/>
      <c r="D80" s="211"/>
      <c r="E80" s="211"/>
      <c r="F80" s="211"/>
      <c r="G80" s="220" t="s">
        <v>38</v>
      </c>
      <c r="H80" s="220"/>
      <c r="I80" s="220"/>
      <c r="J80" s="220"/>
      <c r="K80" s="220"/>
      <c r="L80" s="220"/>
    </row>
    <row r="81" spans="1:12" ht="15.95" customHeight="1" x14ac:dyDescent="0.25">
      <c r="A81" s="209" t="s">
        <v>419</v>
      </c>
      <c r="B81" s="209"/>
      <c r="C81" s="209"/>
      <c r="D81" s="209"/>
      <c r="E81" s="209"/>
      <c r="F81" s="209"/>
      <c r="G81" s="220" t="s">
        <v>38</v>
      </c>
      <c r="H81" s="220"/>
      <c r="I81" s="220"/>
      <c r="J81" s="220"/>
      <c r="K81" s="220"/>
      <c r="L81" s="220"/>
    </row>
    <row r="82" spans="1:12" ht="15.95" customHeight="1" x14ac:dyDescent="0.25">
      <c r="A82" s="209" t="s">
        <v>420</v>
      </c>
      <c r="B82" s="209"/>
      <c r="C82" s="209"/>
      <c r="D82" s="209"/>
      <c r="E82" s="209"/>
      <c r="F82" s="209"/>
      <c r="G82" s="220" t="s">
        <v>38</v>
      </c>
      <c r="H82" s="220"/>
      <c r="I82" s="220"/>
      <c r="J82" s="220"/>
      <c r="K82" s="220"/>
      <c r="L82" s="220"/>
    </row>
    <row r="83" spans="1:12" ht="15.95" customHeight="1" x14ac:dyDescent="0.25">
      <c r="A83" s="222" t="s">
        <v>421</v>
      </c>
      <c r="B83" s="222"/>
      <c r="C83" s="222"/>
      <c r="D83" s="222"/>
      <c r="E83" s="222"/>
      <c r="F83" s="222"/>
      <c r="G83" s="220" t="s">
        <v>38</v>
      </c>
      <c r="H83" s="220"/>
      <c r="I83" s="220"/>
      <c r="J83" s="220"/>
      <c r="K83" s="220"/>
      <c r="L83" s="220"/>
    </row>
    <row r="84" spans="1:12" ht="15.95" customHeight="1" x14ac:dyDescent="0.25">
      <c r="A84" s="221" t="s">
        <v>422</v>
      </c>
      <c r="B84" s="221"/>
      <c r="C84" s="221"/>
      <c r="D84" s="221"/>
      <c r="E84" s="221"/>
      <c r="F84" s="221"/>
      <c r="G84" s="220" t="s">
        <v>38</v>
      </c>
      <c r="H84" s="220"/>
      <c r="I84" s="220"/>
      <c r="J84" s="220"/>
      <c r="K84" s="220"/>
      <c r="L84" s="220"/>
    </row>
    <row r="85" spans="1:12" ht="15.95" customHeight="1" x14ac:dyDescent="0.25">
      <c r="A85" s="219" t="s">
        <v>423</v>
      </c>
      <c r="B85" s="219"/>
      <c r="C85" s="219"/>
      <c r="D85" s="219"/>
      <c r="E85" s="219"/>
      <c r="F85" s="219"/>
      <c r="G85" s="220" t="s">
        <v>38</v>
      </c>
      <c r="H85" s="220"/>
      <c r="I85" s="220"/>
      <c r="J85" s="220"/>
      <c r="K85" s="220"/>
      <c r="L85" s="220"/>
    </row>
    <row r="86" spans="1:12" ht="29.1" customHeight="1" x14ac:dyDescent="0.25">
      <c r="A86" s="209" t="s">
        <v>424</v>
      </c>
      <c r="B86" s="209"/>
      <c r="C86" s="209"/>
      <c r="D86" s="209"/>
      <c r="E86" s="209"/>
      <c r="F86" s="209"/>
      <c r="G86" s="220" t="s">
        <v>724</v>
      </c>
      <c r="H86" s="220"/>
      <c r="I86" s="220"/>
      <c r="J86" s="220"/>
      <c r="K86" s="220"/>
      <c r="L86" s="220"/>
    </row>
    <row r="87" spans="1:12" ht="29.1" customHeight="1" x14ac:dyDescent="0.25">
      <c r="A87" s="209" t="s">
        <v>425</v>
      </c>
      <c r="B87" s="209"/>
      <c r="C87" s="209"/>
      <c r="D87" s="209"/>
      <c r="E87" s="209"/>
      <c r="F87" s="209"/>
      <c r="G87" s="220"/>
      <c r="H87" s="220"/>
      <c r="I87" s="220"/>
      <c r="J87" s="220"/>
      <c r="K87" s="220"/>
      <c r="L87" s="220"/>
    </row>
    <row r="88" spans="1:12" ht="15" customHeight="1" x14ac:dyDescent="0.25">
      <c r="A88" s="222" t="s">
        <v>426</v>
      </c>
      <c r="B88" s="222"/>
      <c r="C88" s="222"/>
      <c r="D88" s="222"/>
      <c r="E88" s="222"/>
      <c r="F88" s="222"/>
      <c r="G88" s="234" t="s">
        <v>31</v>
      </c>
      <c r="H88" s="234"/>
      <c r="I88" s="234"/>
      <c r="J88" s="234"/>
      <c r="K88" s="234"/>
      <c r="L88" s="234"/>
    </row>
    <row r="89" spans="1:12" ht="15" customHeight="1" x14ac:dyDescent="0.25">
      <c r="A89" s="221" t="s">
        <v>427</v>
      </c>
      <c r="B89" s="221"/>
      <c r="C89" s="221"/>
      <c r="D89" s="221"/>
      <c r="E89" s="221"/>
      <c r="F89" s="221"/>
      <c r="G89" s="235"/>
      <c r="H89" s="236"/>
      <c r="I89" s="236"/>
      <c r="J89" s="236"/>
      <c r="K89" s="236"/>
      <c r="L89" s="237"/>
    </row>
    <row r="90" spans="1:12" ht="15" customHeight="1" x14ac:dyDescent="0.25">
      <c r="A90" s="221" t="s">
        <v>428</v>
      </c>
      <c r="B90" s="221"/>
      <c r="C90" s="221"/>
      <c r="D90" s="221"/>
      <c r="E90" s="221"/>
      <c r="F90" s="221"/>
      <c r="G90" s="235"/>
      <c r="H90" s="236"/>
      <c r="I90" s="236"/>
      <c r="J90" s="236"/>
      <c r="K90" s="236"/>
      <c r="L90" s="237"/>
    </row>
    <row r="91" spans="1:12" ht="15" customHeight="1" x14ac:dyDescent="0.25">
      <c r="A91" s="221" t="s">
        <v>429</v>
      </c>
      <c r="B91" s="221"/>
      <c r="C91" s="221"/>
      <c r="D91" s="221"/>
      <c r="E91" s="221"/>
      <c r="F91" s="221"/>
      <c r="G91" s="235"/>
      <c r="H91" s="236"/>
      <c r="I91" s="236"/>
      <c r="J91" s="236"/>
      <c r="K91" s="236"/>
      <c r="L91" s="237"/>
    </row>
    <row r="92" spans="1:12" ht="15" customHeight="1" x14ac:dyDescent="0.25">
      <c r="A92" s="219" t="s">
        <v>430</v>
      </c>
      <c r="B92" s="219"/>
      <c r="C92" s="219"/>
      <c r="D92" s="219"/>
      <c r="E92" s="219"/>
      <c r="F92" s="219"/>
      <c r="G92" s="238"/>
      <c r="H92" s="239"/>
      <c r="I92" s="239"/>
      <c r="J92" s="239"/>
      <c r="K92" s="239"/>
      <c r="L92" s="240"/>
    </row>
  </sheetData>
  <mergeCells count="151">
    <mergeCell ref="A88:F88"/>
    <mergeCell ref="A89:F89"/>
    <mergeCell ref="A90:F90"/>
    <mergeCell ref="A91:F91"/>
    <mergeCell ref="A92:F92"/>
    <mergeCell ref="G88:L92"/>
    <mergeCell ref="A83:F83"/>
    <mergeCell ref="G83:L83"/>
    <mergeCell ref="A84:F84"/>
    <mergeCell ref="G84:L84"/>
    <mergeCell ref="A85:F85"/>
    <mergeCell ref="G85:L85"/>
    <mergeCell ref="A86:F86"/>
    <mergeCell ref="G86:L86"/>
    <mergeCell ref="A87:F87"/>
    <mergeCell ref="G87:L87"/>
    <mergeCell ref="G28:L28"/>
    <mergeCell ref="A22:F22"/>
    <mergeCell ref="G22:L22"/>
    <mergeCell ref="A23:F23"/>
    <mergeCell ref="G23:L23"/>
    <mergeCell ref="A29:F29"/>
    <mergeCell ref="G29:L29"/>
    <mergeCell ref="A21:F21"/>
    <mergeCell ref="G21:L21"/>
    <mergeCell ref="A28:F28"/>
    <mergeCell ref="A5:L5"/>
    <mergeCell ref="A7:L7"/>
    <mergeCell ref="A9:L9"/>
    <mergeCell ref="A10:L10"/>
    <mergeCell ref="A12:L12"/>
    <mergeCell ref="A13:L13"/>
    <mergeCell ref="A15:L15"/>
    <mergeCell ref="A16:L16"/>
    <mergeCell ref="A18:L18"/>
    <mergeCell ref="A20:F20"/>
    <mergeCell ref="G20:L20"/>
    <mergeCell ref="A24:F24"/>
    <mergeCell ref="G24:L24"/>
    <mergeCell ref="A25:F25"/>
    <mergeCell ref="G25:L25"/>
    <mergeCell ref="A26:F26"/>
    <mergeCell ref="G26:L26"/>
    <mergeCell ref="A27:F27"/>
    <mergeCell ref="G27:L27"/>
    <mergeCell ref="A33:F33"/>
    <mergeCell ref="G33:L33"/>
    <mergeCell ref="A34:F34"/>
    <mergeCell ref="G34:L34"/>
    <mergeCell ref="A35:F35"/>
    <mergeCell ref="G35:L35"/>
    <mergeCell ref="A30:F30"/>
    <mergeCell ref="G30:L30"/>
    <mergeCell ref="A31:F31"/>
    <mergeCell ref="G31:L31"/>
    <mergeCell ref="A32:F32"/>
    <mergeCell ref="G32:L32"/>
    <mergeCell ref="A54:F54"/>
    <mergeCell ref="G54:L54"/>
    <mergeCell ref="A55:F55"/>
    <mergeCell ref="G55:L55"/>
    <mergeCell ref="A56:F56"/>
    <mergeCell ref="G56:L56"/>
    <mergeCell ref="A51:F51"/>
    <mergeCell ref="G51:L51"/>
    <mergeCell ref="A52:F52"/>
    <mergeCell ref="G52:L52"/>
    <mergeCell ref="A53:F53"/>
    <mergeCell ref="G53:L53"/>
    <mergeCell ref="A60:F60"/>
    <mergeCell ref="G60:L60"/>
    <mergeCell ref="A61:F61"/>
    <mergeCell ref="G61:L61"/>
    <mergeCell ref="A62:F62"/>
    <mergeCell ref="G62:L62"/>
    <mergeCell ref="A57:F57"/>
    <mergeCell ref="G57:L57"/>
    <mergeCell ref="A58:F58"/>
    <mergeCell ref="G58:L58"/>
    <mergeCell ref="A59:F59"/>
    <mergeCell ref="G59:L59"/>
    <mergeCell ref="A66:F66"/>
    <mergeCell ref="G66:L66"/>
    <mergeCell ref="A67:F67"/>
    <mergeCell ref="G67:L67"/>
    <mergeCell ref="A68:F68"/>
    <mergeCell ref="G68:L68"/>
    <mergeCell ref="A63:F63"/>
    <mergeCell ref="G63:L63"/>
    <mergeCell ref="A64:F64"/>
    <mergeCell ref="G64:L64"/>
    <mergeCell ref="A65:F65"/>
    <mergeCell ref="G65:L65"/>
    <mergeCell ref="A72:F72"/>
    <mergeCell ref="G72:L72"/>
    <mergeCell ref="A73:F73"/>
    <mergeCell ref="G73:L73"/>
    <mergeCell ref="A74:F74"/>
    <mergeCell ref="G74:L74"/>
    <mergeCell ref="A69:F69"/>
    <mergeCell ref="G69:L69"/>
    <mergeCell ref="A70:F70"/>
    <mergeCell ref="G70:L70"/>
    <mergeCell ref="A71:F71"/>
    <mergeCell ref="G71:L71"/>
    <mergeCell ref="A78:F78"/>
    <mergeCell ref="A79:F79"/>
    <mergeCell ref="A80:F80"/>
    <mergeCell ref="A81:F81"/>
    <mergeCell ref="A82:F82"/>
    <mergeCell ref="A75:F75"/>
    <mergeCell ref="G75:L75"/>
    <mergeCell ref="A76:F76"/>
    <mergeCell ref="G76:L76"/>
    <mergeCell ref="A77:F77"/>
    <mergeCell ref="G77:L77"/>
    <mergeCell ref="G78:L78"/>
    <mergeCell ref="G79:L79"/>
    <mergeCell ref="G80:L80"/>
    <mergeCell ref="G81:L81"/>
    <mergeCell ref="G82:L82"/>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s>
  <conditionalFormatting sqref="V67:V69">
    <cfRule type="cellIs" dxfId="0" priority="1" operator="equal">
      <formula>"&gt;0"</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2"/>
  <sheetViews>
    <sheetView topLeftCell="A10" zoomScale="90" zoomScaleNormal="90" workbookViewId="0">
      <selection activeCell="S28" sqref="S28"/>
    </sheetView>
  </sheetViews>
  <sheetFormatPr defaultRowHeight="15" x14ac:dyDescent="0.25"/>
  <cols>
    <col min="1" max="1" width="19" customWidth="1"/>
    <col min="2" max="2" width="29.7109375" customWidth="1"/>
    <col min="3" max="3" width="41.5703125" customWidth="1"/>
    <col min="4" max="4" width="14" hidden="1" customWidth="1"/>
    <col min="5" max="5" width="18.7109375" hidden="1" customWidth="1"/>
    <col min="6" max="6" width="13.85546875" hidden="1" customWidth="1"/>
    <col min="7" max="7" width="16.28515625" hidden="1" customWidth="1"/>
    <col min="8" max="8" width="15.42578125" hidden="1" customWidth="1"/>
    <col min="9" max="9" width="16.28515625" hidden="1" customWidth="1"/>
    <col min="10" max="10" width="14.28515625" hidden="1" customWidth="1"/>
    <col min="11" max="12" width="16.85546875" hidden="1" customWidth="1"/>
    <col min="13" max="13" width="14.85546875" hidden="1" customWidth="1"/>
    <col min="14" max="14" width="16.85546875" hidden="1" customWidth="1"/>
    <col min="15" max="15" width="17.5703125" hidden="1" customWidth="1"/>
    <col min="16" max="16" width="18" hidden="1" customWidth="1"/>
    <col min="17" max="17" width="18" customWidth="1"/>
    <col min="18" max="18" width="15.42578125" customWidth="1"/>
    <col min="19" max="19" width="15" customWidth="1"/>
    <col min="20" max="20" width="13.140625" bestFit="1" customWidth="1"/>
  </cols>
  <sheetData>
    <row r="1" spans="1:19" x14ac:dyDescent="0.25">
      <c r="A1" s="100" t="s">
        <v>622</v>
      </c>
      <c r="B1" s="100"/>
      <c r="C1" s="100"/>
      <c r="D1" s="100" t="s">
        <v>608</v>
      </c>
      <c r="E1" s="100" t="s">
        <v>609</v>
      </c>
      <c r="F1" s="100" t="s">
        <v>608</v>
      </c>
      <c r="G1" s="100" t="s">
        <v>609</v>
      </c>
      <c r="H1" s="100" t="s">
        <v>608</v>
      </c>
      <c r="I1" s="100" t="s">
        <v>609</v>
      </c>
      <c r="J1" s="100" t="s">
        <v>608</v>
      </c>
      <c r="K1" s="100" t="s">
        <v>609</v>
      </c>
      <c r="L1" s="100" t="s">
        <v>610</v>
      </c>
      <c r="M1" s="100" t="s">
        <v>608</v>
      </c>
      <c r="N1" s="100" t="s">
        <v>609</v>
      </c>
      <c r="O1" s="100" t="s">
        <v>608</v>
      </c>
      <c r="P1" s="100" t="s">
        <v>609</v>
      </c>
      <c r="Q1" s="100" t="s">
        <v>611</v>
      </c>
      <c r="R1" s="100" t="s">
        <v>608</v>
      </c>
      <c r="S1" s="100" t="s">
        <v>609</v>
      </c>
    </row>
    <row r="2" spans="1:19" x14ac:dyDescent="0.25">
      <c r="A2" s="100"/>
      <c r="B2" s="100"/>
      <c r="C2" s="100"/>
      <c r="D2" s="100">
        <v>2009</v>
      </c>
      <c r="E2" s="100">
        <v>2009</v>
      </c>
      <c r="F2" s="100">
        <v>2017</v>
      </c>
      <c r="G2" s="100">
        <v>2017</v>
      </c>
      <c r="H2" s="100">
        <v>2018</v>
      </c>
      <c r="I2" s="100">
        <v>2018</v>
      </c>
      <c r="J2" s="100">
        <v>2019</v>
      </c>
      <c r="K2" s="100">
        <v>2019</v>
      </c>
      <c r="L2" s="100">
        <v>2020</v>
      </c>
      <c r="M2" s="100" t="s">
        <v>612</v>
      </c>
      <c r="N2" s="100" t="s">
        <v>612</v>
      </c>
      <c r="O2" s="100" t="s">
        <v>613</v>
      </c>
      <c r="P2" s="100" t="s">
        <v>613</v>
      </c>
      <c r="Q2" s="100">
        <v>2020</v>
      </c>
      <c r="R2" s="100" t="s">
        <v>612</v>
      </c>
      <c r="S2" s="100" t="s">
        <v>612</v>
      </c>
    </row>
    <row r="3" spans="1:19" x14ac:dyDescent="0.25">
      <c r="A3" s="100" t="s">
        <v>455</v>
      </c>
      <c r="B3" s="100" t="s">
        <v>459</v>
      </c>
      <c r="C3" s="100" t="s">
        <v>623</v>
      </c>
      <c r="D3" s="101"/>
      <c r="E3" s="101"/>
      <c r="F3" s="101"/>
      <c r="G3" s="101"/>
      <c r="H3" s="101">
        <v>508738</v>
      </c>
      <c r="I3" s="102">
        <v>0</v>
      </c>
      <c r="J3" s="102"/>
      <c r="K3" s="102">
        <f>ROUND(H3,2)-L3</f>
        <v>508738</v>
      </c>
      <c r="L3" s="101"/>
      <c r="M3" s="101">
        <f>D3+F3+H3+J3</f>
        <v>508738</v>
      </c>
      <c r="N3" s="101">
        <f>E3+G3+I3+K3</f>
        <v>508738</v>
      </c>
      <c r="O3" s="101"/>
      <c r="P3" s="101"/>
      <c r="Q3" s="101"/>
      <c r="R3" s="101">
        <f>M3+O3</f>
        <v>508738</v>
      </c>
      <c r="S3" s="101">
        <f>N3+P3</f>
        <v>508738</v>
      </c>
    </row>
    <row r="4" spans="1:19" x14ac:dyDescent="0.25">
      <c r="A4" s="100" t="s">
        <v>614</v>
      </c>
      <c r="B4" s="100" t="s">
        <v>507</v>
      </c>
      <c r="C4" s="100" t="s">
        <v>624</v>
      </c>
      <c r="D4" s="101"/>
      <c r="E4" s="101"/>
      <c r="F4" s="101"/>
      <c r="G4" s="102"/>
      <c r="H4" s="101"/>
      <c r="I4" s="103"/>
      <c r="J4" s="102">
        <v>5599951</v>
      </c>
      <c r="K4" s="102">
        <f>ROUND(J4*1.2,2)-L4</f>
        <v>3707588.4000000004</v>
      </c>
      <c r="L4" s="101">
        <v>3012352.8</v>
      </c>
      <c r="M4" s="101">
        <f t="shared" ref="M4:M27" si="0">D4+F4+H4+J4</f>
        <v>5599951</v>
      </c>
      <c r="N4" s="101">
        <f t="shared" ref="N4:N27" si="1">E4+G4+I4+K4</f>
        <v>3707588.4000000004</v>
      </c>
      <c r="O4" s="101">
        <v>1081112</v>
      </c>
      <c r="P4" s="102">
        <f>ROUND(O4*1.2,2)+L4-Q4</f>
        <v>4309687.1999999993</v>
      </c>
      <c r="Q4" s="102"/>
      <c r="R4" s="101">
        <f t="shared" ref="R4:S27" si="2">M4+O4</f>
        <v>6681063</v>
      </c>
      <c r="S4" s="101">
        <f>N4+P4+Q4</f>
        <v>8017275.5999999996</v>
      </c>
    </row>
    <row r="5" spans="1:19" x14ac:dyDescent="0.25">
      <c r="A5" s="100" t="s">
        <v>588</v>
      </c>
      <c r="B5" s="100" t="s">
        <v>507</v>
      </c>
      <c r="C5" s="100" t="s">
        <v>624</v>
      </c>
      <c r="D5" s="101"/>
      <c r="E5" s="101"/>
      <c r="F5" s="101"/>
      <c r="G5" s="102"/>
      <c r="H5" s="101"/>
      <c r="I5" s="102"/>
      <c r="J5" s="102">
        <v>484691</v>
      </c>
      <c r="K5" s="102">
        <f>ROUND(J5*1.2,2)-L5</f>
        <v>581629.19999999995</v>
      </c>
      <c r="L5" s="101"/>
      <c r="M5" s="101">
        <f t="shared" si="0"/>
        <v>484691</v>
      </c>
      <c r="N5" s="101">
        <f t="shared" si="1"/>
        <v>581629.19999999995</v>
      </c>
      <c r="O5" s="101">
        <v>16997</v>
      </c>
      <c r="P5" s="102">
        <f t="shared" ref="P5:P6" si="3">ROUND(O5*1.2,2)+L5</f>
        <v>20396.400000000001</v>
      </c>
      <c r="Q5" s="102"/>
      <c r="R5" s="101">
        <f t="shared" si="2"/>
        <v>501688</v>
      </c>
      <c r="S5" s="101">
        <f t="shared" si="2"/>
        <v>602025.6</v>
      </c>
    </row>
    <row r="6" spans="1:19" x14ac:dyDescent="0.25">
      <c r="A6" s="100" t="s">
        <v>615</v>
      </c>
      <c r="B6" s="100" t="s">
        <v>507</v>
      </c>
      <c r="C6" s="100" t="s">
        <v>624</v>
      </c>
      <c r="D6" s="101"/>
      <c r="E6" s="101"/>
      <c r="F6" s="101"/>
      <c r="G6" s="102"/>
      <c r="H6" s="101"/>
      <c r="I6" s="102"/>
      <c r="J6" s="102"/>
      <c r="K6" s="102"/>
      <c r="L6" s="101"/>
      <c r="M6" s="101">
        <f t="shared" si="0"/>
        <v>0</v>
      </c>
      <c r="N6" s="101">
        <f t="shared" si="1"/>
        <v>0</v>
      </c>
      <c r="O6" s="101">
        <v>67884</v>
      </c>
      <c r="P6" s="102">
        <f t="shared" si="3"/>
        <v>81460.800000000003</v>
      </c>
      <c r="Q6" s="102"/>
      <c r="R6" s="101">
        <f t="shared" si="2"/>
        <v>67884</v>
      </c>
      <c r="S6" s="101">
        <f t="shared" si="2"/>
        <v>81460.800000000003</v>
      </c>
    </row>
    <row r="7" spans="1:19" x14ac:dyDescent="0.25">
      <c r="A7" s="100" t="s">
        <v>616</v>
      </c>
      <c r="B7" s="100"/>
      <c r="C7" s="100"/>
      <c r="D7" s="101"/>
      <c r="E7" s="101"/>
      <c r="F7" s="101"/>
      <c r="G7" s="102"/>
      <c r="H7" s="101">
        <f>SUM(H4:H6)</f>
        <v>0</v>
      </c>
      <c r="I7" s="102">
        <f t="shared" ref="I7:O7" si="4">SUM(I4:I6)</f>
        <v>0</v>
      </c>
      <c r="J7" s="101">
        <f>SUM(J4:J6)</f>
        <v>6084642</v>
      </c>
      <c r="K7" s="101">
        <f t="shared" si="4"/>
        <v>4289217.6000000006</v>
      </c>
      <c r="L7" s="101">
        <f t="shared" si="4"/>
        <v>3012352.8</v>
      </c>
      <c r="M7" s="101">
        <f t="shared" si="0"/>
        <v>6084642</v>
      </c>
      <c r="N7" s="101">
        <f t="shared" si="1"/>
        <v>4289217.6000000006</v>
      </c>
      <c r="O7" s="102">
        <f t="shared" si="4"/>
        <v>1165993</v>
      </c>
      <c r="P7" s="102">
        <f>SUM(P4:P6)</f>
        <v>4411544.3999999994</v>
      </c>
      <c r="Q7" s="102">
        <f>SUM(Q4:Q6)</f>
        <v>0</v>
      </c>
      <c r="R7" s="101">
        <f t="shared" si="2"/>
        <v>7250635</v>
      </c>
      <c r="S7" s="101">
        <f>N7+P7+Q7</f>
        <v>8700762</v>
      </c>
    </row>
    <row r="8" spans="1:19" x14ac:dyDescent="0.25">
      <c r="A8" s="100"/>
      <c r="B8" s="100"/>
      <c r="C8" s="100"/>
      <c r="D8" s="101"/>
      <c r="E8" s="101"/>
      <c r="F8" s="101"/>
      <c r="G8" s="104"/>
      <c r="H8" s="101"/>
      <c r="I8" s="105"/>
      <c r="J8" s="102"/>
      <c r="K8" s="102"/>
      <c r="L8" s="101"/>
      <c r="M8" s="101">
        <f t="shared" si="0"/>
        <v>0</v>
      </c>
      <c r="N8" s="101">
        <f t="shared" si="1"/>
        <v>0</v>
      </c>
      <c r="O8" s="101"/>
      <c r="P8" s="100"/>
      <c r="Q8" s="100"/>
      <c r="R8" s="101">
        <f t="shared" si="2"/>
        <v>0</v>
      </c>
      <c r="S8" s="101">
        <f t="shared" si="2"/>
        <v>0</v>
      </c>
    </row>
    <row r="9" spans="1:19" x14ac:dyDescent="0.25">
      <c r="A9" s="100" t="s">
        <v>617</v>
      </c>
      <c r="B9" s="100" t="s">
        <v>625</v>
      </c>
      <c r="C9" s="100" t="s">
        <v>618</v>
      </c>
      <c r="D9" s="101"/>
      <c r="E9" s="101"/>
      <c r="F9" s="101"/>
      <c r="G9" s="104"/>
      <c r="H9" s="101"/>
      <c r="I9" s="105"/>
      <c r="J9" s="102">
        <v>1272489.26</v>
      </c>
      <c r="K9" s="102">
        <v>1749471.48</v>
      </c>
      <c r="L9" s="101"/>
      <c r="M9" s="101">
        <f t="shared" si="0"/>
        <v>1272489.26</v>
      </c>
      <c r="N9" s="101">
        <f t="shared" si="1"/>
        <v>1749471.48</v>
      </c>
      <c r="O9" s="101">
        <v>185359.3</v>
      </c>
      <c r="P9" s="100">
        <f>ROUND((J9+O9)*1.2-K9,2)</f>
        <v>-53.21</v>
      </c>
      <c r="Q9" s="102"/>
      <c r="R9" s="101">
        <f t="shared" si="2"/>
        <v>1457848.56</v>
      </c>
      <c r="S9" s="101">
        <f t="shared" si="2"/>
        <v>1749418.27</v>
      </c>
    </row>
    <row r="10" spans="1:19" x14ac:dyDescent="0.25">
      <c r="A10" s="100"/>
      <c r="B10" s="100"/>
      <c r="C10" s="100"/>
      <c r="D10" s="101"/>
      <c r="E10" s="101"/>
      <c r="F10" s="101"/>
      <c r="G10" s="104"/>
      <c r="H10" s="101"/>
      <c r="I10" s="105"/>
      <c r="J10" s="102"/>
      <c r="K10" s="102"/>
      <c r="L10" s="101"/>
      <c r="M10" s="101">
        <f t="shared" si="0"/>
        <v>0</v>
      </c>
      <c r="N10" s="101">
        <f t="shared" si="1"/>
        <v>0</v>
      </c>
      <c r="O10" s="101"/>
      <c r="P10" s="100"/>
      <c r="Q10" s="100"/>
      <c r="R10" s="101">
        <f t="shared" si="2"/>
        <v>0</v>
      </c>
      <c r="S10" s="101">
        <f t="shared" si="2"/>
        <v>0</v>
      </c>
    </row>
    <row r="11" spans="1:19" x14ac:dyDescent="0.25">
      <c r="A11" s="100"/>
      <c r="B11" s="100"/>
      <c r="C11" s="100"/>
      <c r="D11" s="101"/>
      <c r="E11" s="101"/>
      <c r="F11" s="101"/>
      <c r="G11" s="104"/>
      <c r="H11" s="101"/>
      <c r="I11" s="105"/>
      <c r="J11" s="102"/>
      <c r="K11" s="102"/>
      <c r="L11" s="101"/>
      <c r="M11" s="101">
        <f t="shared" si="0"/>
        <v>0</v>
      </c>
      <c r="N11" s="101">
        <f t="shared" si="1"/>
        <v>0</v>
      </c>
      <c r="O11" s="101"/>
      <c r="P11" s="100"/>
      <c r="Q11" s="100"/>
      <c r="R11" s="101">
        <f t="shared" si="2"/>
        <v>0</v>
      </c>
      <c r="S11" s="101">
        <f t="shared" si="2"/>
        <v>0</v>
      </c>
    </row>
    <row r="12" spans="1:19" x14ac:dyDescent="0.25">
      <c r="A12" s="100"/>
      <c r="B12" s="100"/>
      <c r="C12" s="106"/>
      <c r="D12" s="101"/>
      <c r="E12" s="101"/>
      <c r="F12" s="101"/>
      <c r="G12" s="104"/>
      <c r="H12" s="101"/>
      <c r="I12" s="105"/>
      <c r="J12" s="102"/>
      <c r="K12" s="102"/>
      <c r="L12" s="101"/>
      <c r="M12" s="101">
        <f t="shared" si="0"/>
        <v>0</v>
      </c>
      <c r="N12" s="101">
        <f t="shared" si="1"/>
        <v>0</v>
      </c>
      <c r="O12" s="102"/>
      <c r="P12" s="102">
        <f>ROUND(O12*1.2,2)</f>
        <v>0</v>
      </c>
      <c r="Q12" s="102"/>
      <c r="R12" s="101">
        <f t="shared" si="2"/>
        <v>0</v>
      </c>
      <c r="S12" s="101">
        <f t="shared" si="2"/>
        <v>0</v>
      </c>
    </row>
    <row r="13" spans="1:19" x14ac:dyDescent="0.25">
      <c r="A13" s="100"/>
      <c r="B13" s="100"/>
      <c r="C13" s="100"/>
      <c r="D13" s="101"/>
      <c r="E13" s="101"/>
      <c r="F13" s="101"/>
      <c r="G13" s="104"/>
      <c r="H13" s="101"/>
      <c r="I13" s="105"/>
      <c r="J13" s="102"/>
      <c r="K13" s="102"/>
      <c r="L13" s="101"/>
      <c r="M13" s="101">
        <f t="shared" si="0"/>
        <v>0</v>
      </c>
      <c r="N13" s="101">
        <f t="shared" si="1"/>
        <v>0</v>
      </c>
      <c r="O13" s="101"/>
      <c r="P13" s="100"/>
      <c r="Q13" s="100"/>
      <c r="R13" s="101">
        <f t="shared" si="2"/>
        <v>0</v>
      </c>
      <c r="S13" s="101">
        <f t="shared" si="2"/>
        <v>0</v>
      </c>
    </row>
    <row r="14" spans="1:19" x14ac:dyDescent="0.25">
      <c r="A14" s="100"/>
      <c r="B14" s="106"/>
      <c r="C14" s="100"/>
      <c r="D14" s="101"/>
      <c r="E14" s="101"/>
      <c r="F14" s="101"/>
      <c r="G14" s="104"/>
      <c r="H14" s="101"/>
      <c r="I14" s="105"/>
      <c r="J14" s="102"/>
      <c r="K14" s="102"/>
      <c r="L14" s="101"/>
      <c r="M14" s="101">
        <f t="shared" si="0"/>
        <v>0</v>
      </c>
      <c r="N14" s="101">
        <f t="shared" si="1"/>
        <v>0</v>
      </c>
      <c r="O14" s="101"/>
      <c r="P14" s="100"/>
      <c r="Q14" s="100"/>
      <c r="R14" s="101">
        <f t="shared" si="2"/>
        <v>0</v>
      </c>
      <c r="S14" s="101">
        <f t="shared" si="2"/>
        <v>0</v>
      </c>
    </row>
    <row r="15" spans="1:19" x14ac:dyDescent="0.25">
      <c r="A15" s="100"/>
      <c r="B15" s="100"/>
      <c r="C15" s="100"/>
      <c r="D15" s="101"/>
      <c r="E15" s="101"/>
      <c r="F15" s="101"/>
      <c r="G15" s="104"/>
      <c r="H15" s="101"/>
      <c r="I15" s="105"/>
      <c r="J15" s="102"/>
      <c r="K15" s="102"/>
      <c r="L15" s="101"/>
      <c r="M15" s="101">
        <f t="shared" si="0"/>
        <v>0</v>
      </c>
      <c r="N15" s="101">
        <f t="shared" si="1"/>
        <v>0</v>
      </c>
      <c r="O15" s="101"/>
      <c r="P15" s="100"/>
      <c r="Q15" s="100"/>
      <c r="R15" s="101">
        <f t="shared" si="2"/>
        <v>0</v>
      </c>
      <c r="S15" s="101">
        <f t="shared" si="2"/>
        <v>0</v>
      </c>
    </row>
    <row r="16" spans="1:19" x14ac:dyDescent="0.25">
      <c r="A16" s="100"/>
      <c r="B16" s="100"/>
      <c r="C16" s="100"/>
      <c r="D16" s="101"/>
      <c r="E16" s="101"/>
      <c r="F16" s="101"/>
      <c r="G16" s="101"/>
      <c r="H16" s="101"/>
      <c r="I16" s="102"/>
      <c r="J16" s="102"/>
      <c r="K16" s="102"/>
      <c r="L16" s="101"/>
      <c r="M16" s="101">
        <f t="shared" si="0"/>
        <v>0</v>
      </c>
      <c r="N16" s="101">
        <f t="shared" si="1"/>
        <v>0</v>
      </c>
      <c r="O16" s="101"/>
      <c r="P16" s="100"/>
      <c r="Q16" s="100"/>
      <c r="R16" s="101">
        <f t="shared" si="2"/>
        <v>0</v>
      </c>
      <c r="S16" s="101">
        <f t="shared" si="2"/>
        <v>0</v>
      </c>
    </row>
    <row r="17" spans="1:20" x14ac:dyDescent="0.25">
      <c r="A17" s="100"/>
      <c r="B17" s="100"/>
      <c r="C17" s="100"/>
      <c r="D17" s="101"/>
      <c r="E17" s="101"/>
      <c r="F17" s="101"/>
      <c r="G17" s="101"/>
      <c r="H17" s="101"/>
      <c r="I17" s="102"/>
      <c r="J17" s="102"/>
      <c r="K17" s="102"/>
      <c r="L17" s="101"/>
      <c r="M17" s="101">
        <f t="shared" si="0"/>
        <v>0</v>
      </c>
      <c r="N17" s="101">
        <f t="shared" si="1"/>
        <v>0</v>
      </c>
      <c r="O17" s="101"/>
      <c r="P17" s="100"/>
      <c r="Q17" s="100"/>
      <c r="R17" s="101">
        <f t="shared" si="2"/>
        <v>0</v>
      </c>
      <c r="S17" s="101">
        <f t="shared" si="2"/>
        <v>0</v>
      </c>
    </row>
    <row r="18" spans="1:20" x14ac:dyDescent="0.25">
      <c r="A18" s="107"/>
      <c r="B18" s="107"/>
      <c r="C18" s="107"/>
      <c r="D18" s="101"/>
      <c r="E18" s="101"/>
      <c r="F18" s="101"/>
      <c r="G18" s="101"/>
      <c r="H18" s="101"/>
      <c r="I18" s="102"/>
      <c r="J18" s="102"/>
      <c r="K18" s="102"/>
      <c r="L18" s="101"/>
      <c r="M18" s="101">
        <f t="shared" si="0"/>
        <v>0</v>
      </c>
      <c r="N18" s="101">
        <f t="shared" si="1"/>
        <v>0</v>
      </c>
      <c r="O18" s="101"/>
      <c r="P18" s="100"/>
      <c r="Q18" s="100"/>
      <c r="R18" s="101">
        <f t="shared" si="2"/>
        <v>0</v>
      </c>
      <c r="S18" s="101">
        <f t="shared" si="2"/>
        <v>0</v>
      </c>
    </row>
    <row r="19" spans="1:20" x14ac:dyDescent="0.25">
      <c r="A19" s="107"/>
      <c r="B19" s="107"/>
      <c r="C19" s="107"/>
      <c r="D19" s="101"/>
      <c r="E19" s="101"/>
      <c r="F19" s="101"/>
      <c r="G19" s="101"/>
      <c r="H19" s="101"/>
      <c r="I19" s="102"/>
      <c r="J19" s="102"/>
      <c r="K19" s="102"/>
      <c r="L19" s="101"/>
      <c r="M19" s="101">
        <f t="shared" si="0"/>
        <v>0</v>
      </c>
      <c r="N19" s="101">
        <f t="shared" si="1"/>
        <v>0</v>
      </c>
      <c r="O19" s="101"/>
      <c r="P19" s="100"/>
      <c r="Q19" s="100"/>
      <c r="R19" s="101">
        <f t="shared" si="2"/>
        <v>0</v>
      </c>
      <c r="S19" s="101">
        <f t="shared" si="2"/>
        <v>0</v>
      </c>
    </row>
    <row r="20" spans="1:20" x14ac:dyDescent="0.25">
      <c r="A20" s="100"/>
      <c r="B20" s="100"/>
      <c r="C20" s="100"/>
      <c r="D20" s="101"/>
      <c r="E20" s="101"/>
      <c r="F20" s="101"/>
      <c r="G20" s="101"/>
      <c r="H20" s="101"/>
      <c r="I20" s="102"/>
      <c r="J20" s="102"/>
      <c r="K20" s="102"/>
      <c r="L20" s="101"/>
      <c r="M20" s="101">
        <f t="shared" si="0"/>
        <v>0</v>
      </c>
      <c r="N20" s="101">
        <f t="shared" si="1"/>
        <v>0</v>
      </c>
      <c r="O20" s="101"/>
      <c r="P20" s="100"/>
      <c r="Q20" s="100"/>
      <c r="R20" s="101">
        <f t="shared" si="2"/>
        <v>0</v>
      </c>
      <c r="S20" s="101">
        <f t="shared" si="2"/>
        <v>0</v>
      </c>
    </row>
    <row r="21" spans="1:20" x14ac:dyDescent="0.25">
      <c r="A21" s="100"/>
      <c r="B21" s="100"/>
      <c r="C21" s="100"/>
      <c r="D21" s="101"/>
      <c r="E21" s="101"/>
      <c r="F21" s="101"/>
      <c r="G21" s="101"/>
      <c r="H21" s="101"/>
      <c r="I21" s="102"/>
      <c r="J21" s="102"/>
      <c r="K21" s="102"/>
      <c r="L21" s="101"/>
      <c r="M21" s="101">
        <f t="shared" si="0"/>
        <v>0</v>
      </c>
      <c r="N21" s="101">
        <f t="shared" si="1"/>
        <v>0</v>
      </c>
      <c r="O21" s="101"/>
      <c r="P21" s="100"/>
      <c r="Q21" s="100"/>
      <c r="R21" s="101">
        <f t="shared" si="2"/>
        <v>0</v>
      </c>
      <c r="S21" s="101">
        <f t="shared" si="2"/>
        <v>0</v>
      </c>
    </row>
    <row r="22" spans="1:20" x14ac:dyDescent="0.25">
      <c r="A22" s="100"/>
      <c r="B22" s="100"/>
      <c r="C22" s="100"/>
      <c r="D22" s="101"/>
      <c r="E22" s="101"/>
      <c r="F22" s="101"/>
      <c r="G22" s="101"/>
      <c r="H22" s="101"/>
      <c r="I22" s="102"/>
      <c r="J22" s="102"/>
      <c r="K22" s="102"/>
      <c r="L22" s="101"/>
      <c r="M22" s="101">
        <f t="shared" si="0"/>
        <v>0</v>
      </c>
      <c r="N22" s="101">
        <f t="shared" si="1"/>
        <v>0</v>
      </c>
      <c r="O22" s="101"/>
      <c r="P22" s="100"/>
      <c r="Q22" s="100"/>
      <c r="R22" s="101">
        <f t="shared" si="2"/>
        <v>0</v>
      </c>
      <c r="S22" s="101">
        <f t="shared" si="2"/>
        <v>0</v>
      </c>
    </row>
    <row r="23" spans="1:20" x14ac:dyDescent="0.25">
      <c r="A23" s="100"/>
      <c r="B23" s="100"/>
      <c r="C23" s="100"/>
      <c r="D23" s="101"/>
      <c r="E23" s="101"/>
      <c r="F23" s="101"/>
      <c r="G23" s="101"/>
      <c r="H23" s="101"/>
      <c r="I23" s="102"/>
      <c r="J23" s="102"/>
      <c r="K23" s="102"/>
      <c r="L23" s="101"/>
      <c r="M23" s="101">
        <f t="shared" si="0"/>
        <v>0</v>
      </c>
      <c r="N23" s="101">
        <f t="shared" si="1"/>
        <v>0</v>
      </c>
      <c r="O23" s="101"/>
      <c r="P23" s="100"/>
      <c r="Q23" s="100"/>
      <c r="R23" s="101">
        <f t="shared" si="2"/>
        <v>0</v>
      </c>
      <c r="S23" s="101">
        <f t="shared" si="2"/>
        <v>0</v>
      </c>
    </row>
    <row r="24" spans="1:20" x14ac:dyDescent="0.25">
      <c r="A24" s="100" t="s">
        <v>619</v>
      </c>
      <c r="B24" s="100"/>
      <c r="C24" s="100"/>
      <c r="D24" s="101"/>
      <c r="E24" s="101"/>
      <c r="F24" s="101"/>
      <c r="G24" s="101"/>
      <c r="H24" s="101"/>
      <c r="I24" s="102"/>
      <c r="J24" s="102">
        <v>14936.54</v>
      </c>
      <c r="K24" s="102"/>
      <c r="L24" s="101"/>
      <c r="M24" s="101">
        <f t="shared" si="0"/>
        <v>14936.54</v>
      </c>
      <c r="N24" s="101">
        <f t="shared" si="1"/>
        <v>0</v>
      </c>
      <c r="O24" s="101"/>
      <c r="P24" s="100">
        <f>ROUND((J24+O24)*1.2,2)</f>
        <v>17923.849999999999</v>
      </c>
      <c r="Q24" s="100"/>
      <c r="R24" s="101">
        <f t="shared" si="2"/>
        <v>14936.54</v>
      </c>
      <c r="S24" s="101">
        <f t="shared" si="2"/>
        <v>17923.849999999999</v>
      </c>
    </row>
    <row r="25" spans="1:20" x14ac:dyDescent="0.25">
      <c r="A25" s="100" t="s">
        <v>604</v>
      </c>
      <c r="B25" s="100"/>
      <c r="C25" s="100"/>
      <c r="D25" s="101"/>
      <c r="E25" s="101"/>
      <c r="F25" s="101"/>
      <c r="G25" s="101"/>
      <c r="H25" s="101">
        <v>5296.34</v>
      </c>
      <c r="I25" s="101">
        <v>5296.34</v>
      </c>
      <c r="J25" s="102">
        <v>236751.8</v>
      </c>
      <c r="K25" s="102">
        <v>236751.8</v>
      </c>
      <c r="L25" s="101"/>
      <c r="M25" s="101">
        <f t="shared" si="0"/>
        <v>242048.13999999998</v>
      </c>
      <c r="N25" s="101">
        <f t="shared" si="1"/>
        <v>242048.13999999998</v>
      </c>
      <c r="O25" s="101">
        <v>333059.55</v>
      </c>
      <c r="P25" s="101">
        <v>333059.55</v>
      </c>
      <c r="Q25" s="101"/>
      <c r="R25" s="101">
        <f t="shared" si="2"/>
        <v>575107.68999999994</v>
      </c>
      <c r="S25" s="101">
        <f t="shared" si="2"/>
        <v>575107.68999999994</v>
      </c>
    </row>
    <row r="26" spans="1:20" x14ac:dyDescent="0.25">
      <c r="A26" s="100" t="s">
        <v>620</v>
      </c>
      <c r="B26" s="100"/>
      <c r="C26" s="100"/>
      <c r="D26" s="101"/>
      <c r="E26" s="101"/>
      <c r="F26" s="101"/>
      <c r="G26" s="101"/>
      <c r="H26" s="101"/>
      <c r="I26" s="102"/>
      <c r="J26" s="102"/>
      <c r="K26" s="102"/>
      <c r="L26" s="101"/>
      <c r="M26" s="101">
        <f t="shared" si="0"/>
        <v>0</v>
      </c>
      <c r="N26" s="101">
        <f t="shared" si="1"/>
        <v>0</v>
      </c>
      <c r="O26" s="101"/>
      <c r="P26" s="100"/>
      <c r="Q26" s="100"/>
      <c r="R26" s="101">
        <f t="shared" si="2"/>
        <v>0</v>
      </c>
      <c r="S26" s="101">
        <f t="shared" si="2"/>
        <v>0</v>
      </c>
    </row>
    <row r="27" spans="1:20" x14ac:dyDescent="0.25">
      <c r="A27" s="100" t="s">
        <v>602</v>
      </c>
      <c r="B27" s="100"/>
      <c r="C27" s="100"/>
      <c r="D27" s="101"/>
      <c r="E27" s="101"/>
      <c r="F27" s="101"/>
      <c r="G27" s="101"/>
      <c r="H27" s="101">
        <v>19005.11</v>
      </c>
      <c r="I27" s="101">
        <v>19005.11</v>
      </c>
      <c r="J27" s="102">
        <v>601244.62</v>
      </c>
      <c r="K27" s="102">
        <v>601244.62</v>
      </c>
      <c r="L27" s="101"/>
      <c r="M27" s="101">
        <f t="shared" si="0"/>
        <v>620249.73</v>
      </c>
      <c r="N27" s="101">
        <f t="shared" si="1"/>
        <v>620249.73</v>
      </c>
      <c r="O27" s="101">
        <v>361546</v>
      </c>
      <c r="P27" s="101">
        <v>361546</v>
      </c>
      <c r="Q27" s="101"/>
      <c r="R27" s="101">
        <f t="shared" si="2"/>
        <v>981795.73</v>
      </c>
      <c r="S27" s="101">
        <f t="shared" si="2"/>
        <v>981795.73</v>
      </c>
    </row>
    <row r="28" spans="1:20" x14ac:dyDescent="0.25">
      <c r="A28" s="100"/>
      <c r="B28" s="100"/>
      <c r="C28" s="100" t="s">
        <v>612</v>
      </c>
      <c r="D28" s="108">
        <f>SUM(D3:D27)-D7</f>
        <v>0</v>
      </c>
      <c r="E28" s="108">
        <f>SUM(E3:E27)-E7</f>
        <v>0</v>
      </c>
      <c r="F28" s="108">
        <f>SUM(F3:F27)-F7</f>
        <v>0</v>
      </c>
      <c r="G28" s="108">
        <f>SUM(G3:G27)-G7</f>
        <v>0</v>
      </c>
      <c r="H28" s="108">
        <f t="shared" ref="H28:I28" si="5">SUM(H3:H27)-H7</f>
        <v>533039.45000000007</v>
      </c>
      <c r="I28" s="108">
        <f t="shared" si="5"/>
        <v>24301.45</v>
      </c>
      <c r="J28" s="108">
        <f>SUM(J3:J27)-J7</f>
        <v>8210064.2199999988</v>
      </c>
      <c r="K28" s="108">
        <f>SUM(K3:K27)-K7</f>
        <v>7385423.5000000009</v>
      </c>
      <c r="L28" s="108">
        <f>SUM(L3:L27)-L7</f>
        <v>3012352.8</v>
      </c>
      <c r="M28" s="108">
        <f>SUM(M3:M27)-M7</f>
        <v>8743103.6699999999</v>
      </c>
      <c r="N28" s="108">
        <f>SUM(N3:N27)-N7</f>
        <v>7409724.950000002</v>
      </c>
      <c r="O28" s="108">
        <f t="shared" ref="O28:P28" si="6">SUM(O3:O27)-O7</f>
        <v>2045957.8499999996</v>
      </c>
      <c r="P28" s="108">
        <f t="shared" si="6"/>
        <v>5124020.5899999989</v>
      </c>
      <c r="Q28" s="108">
        <f>SUM(Q3:Q27)-Q7</f>
        <v>0</v>
      </c>
      <c r="R28" s="108">
        <f>SUM(R3:R27)-R7</f>
        <v>10789061.52</v>
      </c>
      <c r="S28" s="108">
        <f>SUM(S3:S27)-S7</f>
        <v>12533745.540000003</v>
      </c>
      <c r="T28" s="109"/>
    </row>
    <row r="30" spans="1:20" x14ac:dyDescent="0.25">
      <c r="C30" t="s">
        <v>621</v>
      </c>
      <c r="D30" s="110"/>
      <c r="E30" s="110"/>
      <c r="F30" s="111"/>
      <c r="G30" s="111"/>
      <c r="H30" s="111">
        <v>533039.44999999995</v>
      </c>
      <c r="I30" s="111">
        <v>24301.45</v>
      </c>
      <c r="J30" s="111">
        <v>8210064.2199999997</v>
      </c>
      <c r="K30" s="111">
        <v>7385423.5</v>
      </c>
      <c r="L30" s="111">
        <v>3012352.8</v>
      </c>
      <c r="M30" s="111">
        <f>D30+F30+H30+J30</f>
        <v>8743103.6699999999</v>
      </c>
      <c r="N30" s="111">
        <f>E30+G30+I30+K30</f>
        <v>7409724.9500000002</v>
      </c>
      <c r="O30" s="111">
        <v>2045957.85</v>
      </c>
      <c r="P30" s="111">
        <v>5124020.59</v>
      </c>
      <c r="Q30" s="111"/>
      <c r="R30" s="111">
        <f t="shared" ref="R30" si="7">M30+O30</f>
        <v>10789061.52</v>
      </c>
      <c r="S30" s="111">
        <f>N30+P30+Q30-P32</f>
        <v>12533745.539999999</v>
      </c>
    </row>
    <row r="31" spans="1:20" x14ac:dyDescent="0.25">
      <c r="D31" s="109">
        <f t="shared" ref="D31:F31" si="8">D28-D30</f>
        <v>0</v>
      </c>
      <c r="E31" s="109">
        <f t="shared" si="8"/>
        <v>0</v>
      </c>
      <c r="F31" s="112">
        <f t="shared" si="8"/>
        <v>0</v>
      </c>
      <c r="G31" s="112">
        <f>G28-G30</f>
        <v>0</v>
      </c>
      <c r="H31" s="112">
        <f t="shared" ref="H31:S31" si="9">H28-H30</f>
        <v>0</v>
      </c>
      <c r="I31" s="112">
        <f t="shared" si="9"/>
        <v>0</v>
      </c>
      <c r="J31" s="112">
        <f t="shared" si="9"/>
        <v>0</v>
      </c>
      <c r="K31" s="112">
        <f t="shared" si="9"/>
        <v>0</v>
      </c>
      <c r="L31" s="112">
        <f t="shared" si="9"/>
        <v>0</v>
      </c>
      <c r="M31" s="112">
        <f>M28-M30</f>
        <v>0</v>
      </c>
      <c r="N31" s="112">
        <f t="shared" si="9"/>
        <v>0</v>
      </c>
      <c r="O31" s="112">
        <f t="shared" si="9"/>
        <v>0</v>
      </c>
      <c r="P31" s="112">
        <f t="shared" si="9"/>
        <v>0</v>
      </c>
      <c r="Q31" s="112">
        <f t="shared" si="9"/>
        <v>0</v>
      </c>
      <c r="R31" s="112">
        <f t="shared" si="9"/>
        <v>0</v>
      </c>
      <c r="S31" s="112">
        <f t="shared" si="9"/>
        <v>0</v>
      </c>
    </row>
    <row r="32" spans="1:20" x14ac:dyDescent="0.25">
      <c r="O32" s="113"/>
    </row>
  </sheetData>
  <pageMargins left="0" right="0" top="0.74803149606299213" bottom="0.74803149606299213" header="0.31496062992125984" footer="0.31496062992125984"/>
  <pageSetup paperSize="9" scale="51"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40"/>
  <sheetViews>
    <sheetView workbookViewId="0">
      <selection activeCell="N37" sqref="N37"/>
    </sheetView>
  </sheetViews>
  <sheetFormatPr defaultRowHeight="15" x14ac:dyDescent="0.25"/>
  <cols>
    <col min="2" max="2" width="36.140625" customWidth="1"/>
    <col min="5" max="5" width="11.85546875" customWidth="1"/>
    <col min="7" max="7" width="10.85546875" customWidth="1"/>
    <col min="10" max="10" width="10.42578125" bestFit="1" customWidth="1"/>
  </cols>
  <sheetData>
    <row r="2" spans="2:12" ht="15.75" thickBot="1" x14ac:dyDescent="0.3">
      <c r="B2" s="241" t="s">
        <v>491</v>
      </c>
      <c r="C2" s="241"/>
      <c r="D2" s="241"/>
      <c r="E2" s="241"/>
      <c r="F2" s="241"/>
      <c r="G2" s="241"/>
      <c r="H2" s="241"/>
    </row>
    <row r="3" spans="2:12" x14ac:dyDescent="0.25">
      <c r="B3" s="75" t="s">
        <v>555</v>
      </c>
      <c r="C3" s="242" t="s">
        <v>556</v>
      </c>
      <c r="D3" s="242"/>
      <c r="E3" s="243" t="s">
        <v>557</v>
      </c>
      <c r="F3" s="243"/>
      <c r="G3" s="244" t="s">
        <v>558</v>
      </c>
      <c r="H3" s="244"/>
    </row>
    <row r="4" spans="2:12" ht="15.75" thickBot="1" x14ac:dyDescent="0.3">
      <c r="B4" s="76"/>
      <c r="C4" s="77" t="s">
        <v>559</v>
      </c>
      <c r="D4" s="77" t="s">
        <v>560</v>
      </c>
      <c r="E4" s="76" t="s">
        <v>559</v>
      </c>
      <c r="F4" s="76" t="s">
        <v>560</v>
      </c>
      <c r="G4" s="76" t="s">
        <v>559</v>
      </c>
      <c r="H4" s="78" t="s">
        <v>560</v>
      </c>
    </row>
    <row r="5" spans="2:12" x14ac:dyDescent="0.25">
      <c r="B5" s="79" t="s">
        <v>561</v>
      </c>
      <c r="C5" s="80"/>
      <c r="D5" s="80"/>
      <c r="E5" s="81">
        <v>8743103.6699999999</v>
      </c>
      <c r="F5" s="80"/>
      <c r="G5" s="81">
        <v>8743103.6699999999</v>
      </c>
      <c r="H5" s="82"/>
    </row>
    <row r="6" spans="2:12" ht="45" x14ac:dyDescent="0.25">
      <c r="B6" s="79" t="s">
        <v>562</v>
      </c>
      <c r="C6" s="80"/>
      <c r="D6" s="80"/>
      <c r="E6" s="81">
        <v>8743103.6699999999</v>
      </c>
      <c r="F6" s="80"/>
      <c r="G6" s="81">
        <v>8743103.6699999999</v>
      </c>
      <c r="H6" s="82"/>
      <c r="J6" s="96">
        <f>E21+E24+E27+E33</f>
        <v>620249.73</v>
      </c>
      <c r="K6">
        <f>'[14] 3.2 и 3.3'!$O$38</f>
        <v>0.62024973000000005</v>
      </c>
      <c r="L6" s="94">
        <f>K6-J6/1000000</f>
        <v>0</v>
      </c>
    </row>
    <row r="7" spans="2:12" x14ac:dyDescent="0.25">
      <c r="B7" s="83" t="s">
        <v>563</v>
      </c>
      <c r="C7" s="80"/>
      <c r="D7" s="80"/>
      <c r="E7" s="81">
        <v>508738</v>
      </c>
      <c r="F7" s="80"/>
      <c r="G7" s="81">
        <v>508738</v>
      </c>
      <c r="H7" s="82"/>
    </row>
    <row r="8" spans="2:12" hidden="1" x14ac:dyDescent="0.25">
      <c r="B8" s="83" t="s">
        <v>564</v>
      </c>
      <c r="C8" s="80"/>
      <c r="D8" s="80"/>
      <c r="E8" s="81">
        <v>508738</v>
      </c>
      <c r="F8" s="80"/>
      <c r="G8" s="81">
        <v>508738</v>
      </c>
      <c r="H8" s="82"/>
    </row>
    <row r="9" spans="2:12" ht="22.5" hidden="1" x14ac:dyDescent="0.25">
      <c r="B9" s="83" t="s">
        <v>565</v>
      </c>
      <c r="C9" s="80"/>
      <c r="D9" s="80"/>
      <c r="E9" s="81">
        <v>508738</v>
      </c>
      <c r="F9" s="80"/>
      <c r="G9" s="81">
        <v>508738</v>
      </c>
      <c r="H9" s="82"/>
    </row>
    <row r="10" spans="2:12" x14ac:dyDescent="0.25">
      <c r="B10" s="83" t="s">
        <v>566</v>
      </c>
      <c r="C10" s="80"/>
      <c r="D10" s="80"/>
      <c r="E10" s="81">
        <v>1287425.8</v>
      </c>
      <c r="F10" s="80"/>
      <c r="G10" s="81">
        <v>1287425.8</v>
      </c>
      <c r="H10" s="82"/>
    </row>
    <row r="11" spans="2:12" hidden="1" x14ac:dyDescent="0.25">
      <c r="B11" s="83" t="s">
        <v>564</v>
      </c>
      <c r="C11" s="80"/>
      <c r="D11" s="80"/>
      <c r="E11" s="81">
        <v>1287425.8</v>
      </c>
      <c r="F11" s="80"/>
      <c r="G11" s="81">
        <v>1287425.8</v>
      </c>
      <c r="H11" s="82"/>
    </row>
    <row r="12" spans="2:12" ht="22.5" hidden="1" x14ac:dyDescent="0.25">
      <c r="B12" s="83" t="s">
        <v>565</v>
      </c>
      <c r="C12" s="80"/>
      <c r="D12" s="80"/>
      <c r="E12" s="81">
        <v>1287425.8</v>
      </c>
      <c r="F12" s="80"/>
      <c r="G12" s="81">
        <v>1287425.8</v>
      </c>
      <c r="H12" s="82"/>
    </row>
    <row r="13" spans="2:12" x14ac:dyDescent="0.25">
      <c r="B13" s="83" t="s">
        <v>567</v>
      </c>
      <c r="C13" s="80"/>
      <c r="D13" s="80"/>
      <c r="E13" s="81">
        <v>5599951</v>
      </c>
      <c r="F13" s="80"/>
      <c r="G13" s="81">
        <v>5599951</v>
      </c>
      <c r="H13" s="82"/>
    </row>
    <row r="14" spans="2:12" hidden="1" x14ac:dyDescent="0.25">
      <c r="B14" s="83" t="s">
        <v>564</v>
      </c>
      <c r="C14" s="80"/>
      <c r="D14" s="80"/>
      <c r="E14" s="81">
        <v>5599951</v>
      </c>
      <c r="F14" s="80"/>
      <c r="G14" s="81">
        <v>5599951</v>
      </c>
      <c r="H14" s="82"/>
    </row>
    <row r="15" spans="2:12" ht="22.5" hidden="1" x14ac:dyDescent="0.25">
      <c r="B15" s="83" t="s">
        <v>565</v>
      </c>
      <c r="C15" s="80"/>
      <c r="D15" s="80"/>
      <c r="E15" s="81">
        <v>5599951</v>
      </c>
      <c r="F15" s="80"/>
      <c r="G15" s="81">
        <v>5599951</v>
      </c>
      <c r="H15" s="82"/>
    </row>
    <row r="16" spans="2:12" x14ac:dyDescent="0.25">
      <c r="B16" s="83" t="s">
        <v>568</v>
      </c>
      <c r="C16" s="80"/>
      <c r="D16" s="80"/>
      <c r="E16" s="81">
        <v>242048.14</v>
      </c>
      <c r="F16" s="80"/>
      <c r="G16" s="81">
        <v>242048.14</v>
      </c>
      <c r="H16" s="82"/>
    </row>
    <row r="17" spans="2:8" hidden="1" x14ac:dyDescent="0.25">
      <c r="B17" s="83" t="s">
        <v>569</v>
      </c>
      <c r="C17" s="80"/>
      <c r="D17" s="80"/>
      <c r="E17" s="81">
        <v>44671.79</v>
      </c>
      <c r="F17" s="80"/>
      <c r="G17" s="81">
        <v>44671.79</v>
      </c>
      <c r="H17" s="82"/>
    </row>
    <row r="18" spans="2:8" ht="22.5" x14ac:dyDescent="0.25">
      <c r="B18" s="91" t="s">
        <v>565</v>
      </c>
      <c r="C18" s="92"/>
      <c r="D18" s="92"/>
      <c r="E18" s="93">
        <v>44671.79</v>
      </c>
      <c r="F18" s="80"/>
      <c r="G18" s="81">
        <v>44671.79</v>
      </c>
      <c r="H18" s="82"/>
    </row>
    <row r="19" spans="2:8" hidden="1" x14ac:dyDescent="0.25">
      <c r="B19" s="91" t="s">
        <v>564</v>
      </c>
      <c r="C19" s="92"/>
      <c r="D19" s="92"/>
      <c r="E19" s="93">
        <v>197376.35</v>
      </c>
      <c r="F19" s="80"/>
      <c r="G19" s="81">
        <v>197376.35</v>
      </c>
      <c r="H19" s="82"/>
    </row>
    <row r="20" spans="2:8" ht="22.5" x14ac:dyDescent="0.25">
      <c r="B20" s="91" t="s">
        <v>565</v>
      </c>
      <c r="C20" s="92"/>
      <c r="D20" s="92"/>
      <c r="E20" s="93">
        <v>197376.35</v>
      </c>
      <c r="F20" s="80"/>
      <c r="G20" s="81">
        <v>197376.35</v>
      </c>
      <c r="H20" s="82"/>
    </row>
    <row r="21" spans="2:8" x14ac:dyDescent="0.25">
      <c r="B21" s="83" t="s">
        <v>570</v>
      </c>
      <c r="C21" s="80"/>
      <c r="D21" s="80"/>
      <c r="E21" s="90">
        <v>167854.81</v>
      </c>
      <c r="F21" s="80"/>
      <c r="G21" s="81">
        <v>167854.81</v>
      </c>
      <c r="H21" s="82"/>
    </row>
    <row r="22" spans="2:8" hidden="1" x14ac:dyDescent="0.25">
      <c r="B22" s="83" t="s">
        <v>569</v>
      </c>
      <c r="C22" s="80"/>
      <c r="D22" s="80"/>
      <c r="E22" s="81">
        <v>167854.81</v>
      </c>
      <c r="F22" s="80"/>
      <c r="G22" s="81">
        <v>167854.81</v>
      </c>
      <c r="H22" s="82"/>
    </row>
    <row r="23" spans="2:8" ht="22.5" hidden="1" x14ac:dyDescent="0.25">
      <c r="B23" s="83" t="s">
        <v>565</v>
      </c>
      <c r="C23" s="80"/>
      <c r="D23" s="80"/>
      <c r="E23" s="81">
        <v>167854.81</v>
      </c>
      <c r="F23" s="80"/>
      <c r="G23" s="81">
        <v>167854.81</v>
      </c>
      <c r="H23" s="82"/>
    </row>
    <row r="24" spans="2:8" x14ac:dyDescent="0.25">
      <c r="B24" s="83" t="s">
        <v>571</v>
      </c>
      <c r="C24" s="80"/>
      <c r="D24" s="80"/>
      <c r="E24" s="90">
        <v>30191.64</v>
      </c>
      <c r="F24" s="80"/>
      <c r="G24" s="81">
        <v>30191.64</v>
      </c>
      <c r="H24" s="82"/>
    </row>
    <row r="25" spans="2:8" hidden="1" x14ac:dyDescent="0.25">
      <c r="B25" s="83" t="s">
        <v>569</v>
      </c>
      <c r="C25" s="80"/>
      <c r="D25" s="80"/>
      <c r="E25" s="81">
        <v>30191.64</v>
      </c>
      <c r="F25" s="80"/>
      <c r="G25" s="81">
        <v>30191.64</v>
      </c>
      <c r="H25" s="82"/>
    </row>
    <row r="26" spans="2:8" ht="22.5" hidden="1" x14ac:dyDescent="0.25">
      <c r="B26" s="83" t="s">
        <v>565</v>
      </c>
      <c r="C26" s="80"/>
      <c r="D26" s="80"/>
      <c r="E26" s="81">
        <v>30191.64</v>
      </c>
      <c r="F26" s="80"/>
      <c r="G26" s="81">
        <v>30191.64</v>
      </c>
      <c r="H26" s="82"/>
    </row>
    <row r="27" spans="2:8" x14ac:dyDescent="0.25">
      <c r="B27" s="83" t="s">
        <v>572</v>
      </c>
      <c r="C27" s="80"/>
      <c r="D27" s="80"/>
      <c r="E27" s="90">
        <v>65445.61</v>
      </c>
      <c r="F27" s="80"/>
      <c r="G27" s="81">
        <v>65445.61</v>
      </c>
      <c r="H27" s="82"/>
    </row>
    <row r="28" spans="2:8" hidden="1" x14ac:dyDescent="0.25">
      <c r="B28" s="83" t="s">
        <v>569</v>
      </c>
      <c r="C28" s="80"/>
      <c r="D28" s="80"/>
      <c r="E28" s="81">
        <v>65445.61</v>
      </c>
      <c r="F28" s="80"/>
      <c r="G28" s="81">
        <v>65445.61</v>
      </c>
      <c r="H28" s="82"/>
    </row>
    <row r="29" spans="2:8" ht="22.5" hidden="1" x14ac:dyDescent="0.25">
      <c r="B29" s="83" t="s">
        <v>565</v>
      </c>
      <c r="C29" s="80"/>
      <c r="D29" s="80"/>
      <c r="E29" s="81">
        <v>65445.61</v>
      </c>
      <c r="F29" s="80"/>
      <c r="G29" s="81">
        <v>65445.61</v>
      </c>
      <c r="H29" s="82"/>
    </row>
    <row r="30" spans="2:8" ht="22.5" x14ac:dyDescent="0.25">
      <c r="B30" s="83" t="s">
        <v>573</v>
      </c>
      <c r="C30" s="80"/>
      <c r="D30" s="80"/>
      <c r="E30" s="81">
        <v>484691</v>
      </c>
      <c r="F30" s="80"/>
      <c r="G30" s="81">
        <v>484691</v>
      </c>
      <c r="H30" s="82"/>
    </row>
    <row r="31" spans="2:8" hidden="1" x14ac:dyDescent="0.25">
      <c r="B31" s="83" t="s">
        <v>564</v>
      </c>
      <c r="C31" s="80"/>
      <c r="D31" s="80"/>
      <c r="E31" s="81">
        <v>484691</v>
      </c>
      <c r="F31" s="80"/>
      <c r="G31" s="81">
        <v>484691</v>
      </c>
      <c r="H31" s="82"/>
    </row>
    <row r="32" spans="2:8" ht="22.5" hidden="1" x14ac:dyDescent="0.25">
      <c r="B32" s="83" t="s">
        <v>565</v>
      </c>
      <c r="C32" s="80"/>
      <c r="D32" s="80"/>
      <c r="E32" s="81">
        <v>484691</v>
      </c>
      <c r="F32" s="80"/>
      <c r="G32" s="81">
        <v>484691</v>
      </c>
      <c r="H32" s="82"/>
    </row>
    <row r="33" spans="2:8" ht="15.75" thickBot="1" x14ac:dyDescent="0.3">
      <c r="B33" s="83" t="s">
        <v>574</v>
      </c>
      <c r="C33" s="80"/>
      <c r="D33" s="80"/>
      <c r="E33" s="90">
        <v>356757.67</v>
      </c>
      <c r="F33" s="80"/>
      <c r="G33" s="81">
        <v>356757.67</v>
      </c>
      <c r="H33" s="82"/>
    </row>
    <row r="34" spans="2:8" hidden="1" x14ac:dyDescent="0.25">
      <c r="B34" s="83" t="s">
        <v>569</v>
      </c>
      <c r="C34" s="80"/>
      <c r="D34" s="80"/>
      <c r="E34" s="81">
        <v>356757.67</v>
      </c>
      <c r="F34" s="80"/>
      <c r="G34" s="81">
        <v>356757.67</v>
      </c>
      <c r="H34" s="82"/>
    </row>
    <row r="35" spans="2:8" ht="23.25" hidden="1" thickBot="1" x14ac:dyDescent="0.3">
      <c r="B35" s="83" t="s">
        <v>565</v>
      </c>
      <c r="C35" s="80"/>
      <c r="D35" s="80"/>
      <c r="E35" s="81">
        <v>356757.67</v>
      </c>
      <c r="F35" s="80"/>
      <c r="G35" s="81">
        <v>356757.67</v>
      </c>
      <c r="H35" s="82"/>
    </row>
    <row r="36" spans="2:8" x14ac:dyDescent="0.25">
      <c r="B36" s="84" t="s">
        <v>575</v>
      </c>
      <c r="C36" s="85"/>
      <c r="D36" s="85"/>
      <c r="E36" s="87">
        <v>8743103.6699999999</v>
      </c>
      <c r="F36" s="88"/>
      <c r="G36" s="87">
        <v>8743103.6699999999</v>
      </c>
      <c r="H36" s="86"/>
    </row>
    <row r="38" spans="2:8" x14ac:dyDescent="0.25">
      <c r="E38" s="89">
        <f>E7+E10+E13+E16+E21+E24+E27+E30+E33-E36</f>
        <v>0</v>
      </c>
    </row>
    <row r="40" spans="2:8" x14ac:dyDescent="0.25">
      <c r="E40" s="95">
        <f>E36-'8. Общие сведения '!G59*1000000</f>
        <v>8167995.9800000004</v>
      </c>
    </row>
  </sheetData>
  <mergeCells count="4">
    <mergeCell ref="B2:H2"/>
    <mergeCell ref="C3:D3"/>
    <mergeCell ref="E3:F3"/>
    <mergeCell ref="G3:H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A16"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33" t="s">
        <v>638</v>
      </c>
      <c r="C4" s="133"/>
      <c r="D4" s="133"/>
      <c r="E4" s="133"/>
      <c r="F4" s="133"/>
      <c r="G4" s="133"/>
      <c r="H4" s="133"/>
      <c r="I4" s="133"/>
      <c r="J4" s="133"/>
      <c r="K4" s="133"/>
      <c r="L4" s="133"/>
      <c r="M4" s="133"/>
      <c r="N4" s="133"/>
      <c r="O4" s="133"/>
      <c r="P4" s="133"/>
      <c r="Q4" s="133"/>
      <c r="R4" s="133"/>
      <c r="S4" s="133"/>
      <c r="T4" s="133"/>
    </row>
    <row r="6" spans="1:20" s="1" customFormat="1" ht="18.75" x14ac:dyDescent="0.3">
      <c r="A6" s="134" t="s">
        <v>3</v>
      </c>
      <c r="B6" s="134"/>
      <c r="C6" s="134"/>
      <c r="D6" s="134"/>
      <c r="E6" s="134"/>
      <c r="F6" s="134"/>
      <c r="G6" s="134"/>
      <c r="H6" s="134"/>
      <c r="I6" s="134"/>
      <c r="J6" s="134"/>
      <c r="K6" s="134"/>
      <c r="L6" s="134"/>
      <c r="M6" s="134"/>
      <c r="N6" s="134"/>
      <c r="O6" s="134"/>
      <c r="P6" s="134"/>
      <c r="Q6" s="134"/>
      <c r="R6" s="134"/>
      <c r="S6" s="134"/>
      <c r="T6" s="134"/>
    </row>
    <row r="8" spans="1:20" s="1" customFormat="1" x14ac:dyDescent="0.25">
      <c r="A8" s="133" t="s">
        <v>4</v>
      </c>
      <c r="B8" s="133"/>
      <c r="C8" s="133"/>
      <c r="D8" s="133"/>
      <c r="E8" s="133"/>
      <c r="F8" s="133"/>
      <c r="G8" s="133"/>
      <c r="H8" s="133"/>
      <c r="I8" s="133"/>
      <c r="J8" s="133"/>
      <c r="K8" s="133"/>
      <c r="L8" s="133"/>
      <c r="M8" s="133"/>
      <c r="N8" s="133"/>
      <c r="O8" s="133"/>
      <c r="P8" s="133"/>
      <c r="Q8" s="133"/>
      <c r="R8" s="133"/>
      <c r="S8" s="133"/>
      <c r="T8" s="133"/>
    </row>
    <row r="9" spans="1:20" s="1" customFormat="1" x14ac:dyDescent="0.25">
      <c r="A9" s="131" t="s">
        <v>5</v>
      </c>
      <c r="B9" s="131"/>
      <c r="C9" s="131"/>
      <c r="D9" s="131"/>
      <c r="E9" s="131"/>
      <c r="F9" s="131"/>
      <c r="G9" s="131"/>
      <c r="H9" s="131"/>
      <c r="I9" s="131"/>
      <c r="J9" s="131"/>
      <c r="K9" s="131"/>
      <c r="L9" s="131"/>
      <c r="M9" s="131"/>
      <c r="N9" s="131"/>
      <c r="O9" s="131"/>
      <c r="P9" s="131"/>
      <c r="Q9" s="131"/>
      <c r="R9" s="131"/>
      <c r="S9" s="131"/>
      <c r="T9" s="131"/>
    </row>
    <row r="11" spans="1:20" s="1" customFormat="1" x14ac:dyDescent="0.25">
      <c r="A11" s="133" t="s">
        <v>450</v>
      </c>
      <c r="B11" s="133"/>
      <c r="C11" s="133"/>
      <c r="D11" s="133"/>
      <c r="E11" s="133"/>
      <c r="F11" s="133"/>
      <c r="G11" s="133"/>
      <c r="H11" s="133"/>
      <c r="I11" s="133"/>
      <c r="J11" s="133"/>
      <c r="K11" s="133"/>
      <c r="L11" s="133"/>
      <c r="M11" s="133"/>
      <c r="N11" s="133"/>
      <c r="O11" s="133"/>
      <c r="P11" s="133"/>
      <c r="Q11" s="133"/>
      <c r="R11" s="133"/>
      <c r="S11" s="133"/>
      <c r="T11" s="133"/>
    </row>
    <row r="12" spans="1:20" s="1" customFormat="1" x14ac:dyDescent="0.25">
      <c r="A12" s="131" t="s">
        <v>6</v>
      </c>
      <c r="B12" s="131"/>
      <c r="C12" s="131"/>
      <c r="D12" s="131"/>
      <c r="E12" s="131"/>
      <c r="F12" s="131"/>
      <c r="G12" s="131"/>
      <c r="H12" s="131"/>
      <c r="I12" s="131"/>
      <c r="J12" s="131"/>
      <c r="K12" s="131"/>
      <c r="L12" s="131"/>
      <c r="M12" s="131"/>
      <c r="N12" s="131"/>
      <c r="O12" s="131"/>
      <c r="P12" s="131"/>
      <c r="Q12" s="131"/>
      <c r="R12" s="131"/>
      <c r="S12" s="131"/>
      <c r="T12" s="131"/>
    </row>
    <row r="14" spans="1:20" s="1" customFormat="1" x14ac:dyDescent="0.25">
      <c r="A14" s="138" t="s">
        <v>470</v>
      </c>
      <c r="B14" s="138"/>
      <c r="C14" s="138"/>
      <c r="D14" s="138"/>
      <c r="E14" s="138"/>
      <c r="F14" s="138"/>
      <c r="G14" s="138"/>
      <c r="H14" s="138"/>
      <c r="I14" s="138"/>
      <c r="J14" s="138"/>
      <c r="K14" s="138"/>
      <c r="L14" s="138"/>
      <c r="M14" s="138"/>
      <c r="N14" s="138"/>
      <c r="O14" s="138"/>
      <c r="P14" s="138"/>
      <c r="Q14" s="138"/>
      <c r="R14" s="138"/>
      <c r="S14" s="138"/>
      <c r="T14" s="138"/>
    </row>
    <row r="15" spans="1:20" s="1" customFormat="1" x14ac:dyDescent="0.25">
      <c r="A15" s="131" t="s">
        <v>7</v>
      </c>
      <c r="B15" s="131"/>
      <c r="C15" s="131"/>
      <c r="D15" s="131"/>
      <c r="E15" s="131"/>
      <c r="F15" s="131"/>
      <c r="G15" s="131"/>
      <c r="H15" s="131"/>
      <c r="I15" s="131"/>
      <c r="J15" s="131"/>
      <c r="K15" s="131"/>
      <c r="L15" s="131"/>
      <c r="M15" s="131"/>
      <c r="N15" s="131"/>
      <c r="O15" s="131"/>
      <c r="P15" s="131"/>
      <c r="Q15" s="131"/>
      <c r="R15" s="131"/>
      <c r="S15" s="131"/>
      <c r="T15" s="131"/>
    </row>
    <row r="16" spans="1:20" ht="18.75" x14ac:dyDescent="0.3">
      <c r="B16" s="139" t="s">
        <v>43</v>
      </c>
      <c r="C16" s="139"/>
      <c r="D16" s="139"/>
      <c r="E16" s="139"/>
      <c r="F16" s="139"/>
      <c r="G16" s="139"/>
      <c r="H16" s="139"/>
      <c r="I16" s="139"/>
      <c r="J16" s="139"/>
      <c r="K16" s="139"/>
      <c r="L16" s="139"/>
      <c r="M16" s="139"/>
      <c r="N16" s="139"/>
      <c r="O16" s="139"/>
      <c r="P16" s="139"/>
      <c r="Q16" s="139"/>
      <c r="R16" s="139"/>
      <c r="S16" s="139"/>
      <c r="T16" s="139"/>
    </row>
    <row r="18" spans="2:20" s="1" customFormat="1" x14ac:dyDescent="0.25">
      <c r="B18" s="135" t="s">
        <v>9</v>
      </c>
      <c r="C18" s="135" t="s">
        <v>44</v>
      </c>
      <c r="D18" s="135" t="s">
        <v>45</v>
      </c>
      <c r="E18" s="135" t="s">
        <v>46</v>
      </c>
      <c r="F18" s="135" t="s">
        <v>47</v>
      </c>
      <c r="G18" s="135" t="s">
        <v>48</v>
      </c>
      <c r="H18" s="135" t="s">
        <v>49</v>
      </c>
      <c r="I18" s="135" t="s">
        <v>50</v>
      </c>
      <c r="J18" s="135" t="s">
        <v>51</v>
      </c>
      <c r="K18" s="135" t="s">
        <v>52</v>
      </c>
      <c r="L18" s="135" t="s">
        <v>53</v>
      </c>
      <c r="M18" s="135" t="s">
        <v>54</v>
      </c>
      <c r="N18" s="135" t="s">
        <v>55</v>
      </c>
      <c r="O18" s="135" t="s">
        <v>56</v>
      </c>
      <c r="P18" s="135" t="s">
        <v>57</v>
      </c>
      <c r="Q18" s="135" t="s">
        <v>58</v>
      </c>
      <c r="R18" s="137" t="s">
        <v>59</v>
      </c>
      <c r="S18" s="137"/>
      <c r="T18" s="135" t="s">
        <v>60</v>
      </c>
    </row>
    <row r="19" spans="2:20" s="1" customFormat="1" ht="141.75" x14ac:dyDescent="0.25">
      <c r="B19" s="136"/>
      <c r="C19" s="136"/>
      <c r="D19" s="136"/>
      <c r="E19" s="136"/>
      <c r="F19" s="136"/>
      <c r="G19" s="136"/>
      <c r="H19" s="136"/>
      <c r="I19" s="136"/>
      <c r="J19" s="136"/>
      <c r="K19" s="136"/>
      <c r="L19" s="136"/>
      <c r="M19" s="136"/>
      <c r="N19" s="136"/>
      <c r="O19" s="136"/>
      <c r="P19" s="136"/>
      <c r="Q19" s="136"/>
      <c r="R19" s="6" t="s">
        <v>61</v>
      </c>
      <c r="S19" s="6" t="s">
        <v>62</v>
      </c>
      <c r="T19" s="136"/>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A19" workbookViewId="0">
      <selection activeCell="A14" sqref="A14:T14"/>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3" t="s">
        <v>638</v>
      </c>
      <c r="C4" s="133"/>
      <c r="D4" s="133"/>
      <c r="E4" s="133"/>
      <c r="F4" s="133"/>
      <c r="G4" s="133"/>
      <c r="H4" s="133"/>
      <c r="I4" s="133"/>
      <c r="J4" s="133"/>
      <c r="K4" s="133"/>
      <c r="L4" s="133"/>
      <c r="M4" s="133"/>
      <c r="N4" s="133"/>
      <c r="O4" s="133"/>
      <c r="P4" s="133"/>
      <c r="Q4" s="133"/>
      <c r="R4" s="133"/>
      <c r="S4" s="133"/>
      <c r="T4" s="133"/>
    </row>
    <row r="6" spans="1:20" s="1" customFormat="1" ht="18.75" x14ac:dyDescent="0.3">
      <c r="A6" s="134" t="s">
        <v>3</v>
      </c>
      <c r="B6" s="134"/>
      <c r="C6" s="134"/>
      <c r="D6" s="134"/>
      <c r="E6" s="134"/>
      <c r="F6" s="134"/>
      <c r="G6" s="134"/>
      <c r="H6" s="134"/>
      <c r="I6" s="134"/>
      <c r="J6" s="134"/>
      <c r="K6" s="134"/>
      <c r="L6" s="134"/>
      <c r="M6" s="134"/>
      <c r="N6" s="134"/>
      <c r="O6" s="134"/>
      <c r="P6" s="134"/>
      <c r="Q6" s="134"/>
      <c r="R6" s="134"/>
      <c r="S6" s="134"/>
      <c r="T6" s="134"/>
    </row>
    <row r="8" spans="1:20" s="1" customFormat="1" ht="15.75" x14ac:dyDescent="0.25">
      <c r="A8" s="133" t="s">
        <v>4</v>
      </c>
      <c r="B8" s="133"/>
      <c r="C8" s="133"/>
      <c r="D8" s="133"/>
      <c r="E8" s="133"/>
      <c r="F8" s="133"/>
      <c r="G8" s="133"/>
      <c r="H8" s="133"/>
      <c r="I8" s="133"/>
      <c r="J8" s="133"/>
      <c r="K8" s="133"/>
      <c r="L8" s="133"/>
      <c r="M8" s="133"/>
      <c r="N8" s="133"/>
      <c r="O8" s="133"/>
      <c r="P8" s="133"/>
      <c r="Q8" s="133"/>
      <c r="R8" s="133"/>
      <c r="S8" s="133"/>
      <c r="T8" s="133"/>
    </row>
    <row r="9" spans="1:20" s="1" customFormat="1" ht="15.75" x14ac:dyDescent="0.25">
      <c r="A9" s="131" t="s">
        <v>5</v>
      </c>
      <c r="B9" s="131"/>
      <c r="C9" s="131"/>
      <c r="D9" s="131"/>
      <c r="E9" s="131"/>
      <c r="F9" s="131"/>
      <c r="G9" s="131"/>
      <c r="H9" s="131"/>
      <c r="I9" s="131"/>
      <c r="J9" s="131"/>
      <c r="K9" s="131"/>
      <c r="L9" s="131"/>
      <c r="M9" s="131"/>
      <c r="N9" s="131"/>
      <c r="O9" s="131"/>
      <c r="P9" s="131"/>
      <c r="Q9" s="131"/>
      <c r="R9" s="131"/>
      <c r="S9" s="131"/>
      <c r="T9" s="131"/>
    </row>
    <row r="11" spans="1:20" s="1" customFormat="1" ht="15.75" x14ac:dyDescent="0.25">
      <c r="A11" s="133" t="s">
        <v>450</v>
      </c>
      <c r="B11" s="133"/>
      <c r="C11" s="133"/>
      <c r="D11" s="133"/>
      <c r="E11" s="133"/>
      <c r="F11" s="133"/>
      <c r="G11" s="133"/>
      <c r="H11" s="133"/>
      <c r="I11" s="133"/>
      <c r="J11" s="133"/>
      <c r="K11" s="133"/>
      <c r="L11" s="133"/>
      <c r="M11" s="133"/>
      <c r="N11" s="133"/>
      <c r="O11" s="133"/>
      <c r="P11" s="133"/>
      <c r="Q11" s="133"/>
      <c r="R11" s="133"/>
      <c r="S11" s="133"/>
      <c r="T11" s="133"/>
    </row>
    <row r="12" spans="1:20" s="1" customFormat="1" ht="15.75" x14ac:dyDescent="0.25">
      <c r="A12" s="131" t="s">
        <v>6</v>
      </c>
      <c r="B12" s="131"/>
      <c r="C12" s="131"/>
      <c r="D12" s="131"/>
      <c r="E12" s="131"/>
      <c r="F12" s="131"/>
      <c r="G12" s="131"/>
      <c r="H12" s="131"/>
      <c r="I12" s="131"/>
      <c r="J12" s="131"/>
      <c r="K12" s="131"/>
      <c r="L12" s="131"/>
      <c r="M12" s="131"/>
      <c r="N12" s="131"/>
      <c r="O12" s="131"/>
      <c r="P12" s="131"/>
      <c r="Q12" s="131"/>
      <c r="R12" s="131"/>
      <c r="S12" s="131"/>
      <c r="T12" s="131"/>
    </row>
    <row r="14" spans="1:20" s="1" customFormat="1" ht="15.75" x14ac:dyDescent="0.25">
      <c r="A14" s="138" t="s">
        <v>470</v>
      </c>
      <c r="B14" s="138"/>
      <c r="C14" s="138"/>
      <c r="D14" s="138"/>
      <c r="E14" s="138"/>
      <c r="F14" s="138"/>
      <c r="G14" s="138"/>
      <c r="H14" s="138"/>
      <c r="I14" s="138"/>
      <c r="J14" s="138"/>
      <c r="K14" s="138"/>
      <c r="L14" s="138"/>
      <c r="M14" s="138"/>
      <c r="N14" s="138"/>
      <c r="O14" s="138"/>
      <c r="P14" s="138"/>
      <c r="Q14" s="138"/>
      <c r="R14" s="138"/>
      <c r="S14" s="138"/>
      <c r="T14" s="138"/>
    </row>
    <row r="15" spans="1:20" s="1" customFormat="1" ht="15.75" x14ac:dyDescent="0.25">
      <c r="A15" s="131" t="s">
        <v>7</v>
      </c>
      <c r="B15" s="131"/>
      <c r="C15" s="131"/>
      <c r="D15" s="131"/>
      <c r="E15" s="131"/>
      <c r="F15" s="131"/>
      <c r="G15" s="131"/>
      <c r="H15" s="131"/>
      <c r="I15" s="131"/>
      <c r="J15" s="131"/>
      <c r="K15" s="131"/>
      <c r="L15" s="131"/>
      <c r="M15" s="131"/>
      <c r="N15" s="131"/>
      <c r="O15" s="131"/>
      <c r="P15" s="131"/>
      <c r="Q15" s="131"/>
      <c r="R15" s="131"/>
      <c r="S15" s="131"/>
      <c r="T15" s="131"/>
    </row>
    <row r="17" spans="1:20" s="9" customFormat="1" ht="18.75" x14ac:dyDescent="0.3">
      <c r="A17" s="132" t="s">
        <v>63</v>
      </c>
      <c r="B17" s="132"/>
      <c r="C17" s="132"/>
      <c r="D17" s="132"/>
      <c r="E17" s="132"/>
      <c r="F17" s="132"/>
      <c r="G17" s="132"/>
      <c r="H17" s="132"/>
      <c r="I17" s="132"/>
      <c r="J17" s="132"/>
      <c r="K17" s="132"/>
      <c r="L17" s="132"/>
      <c r="M17" s="132"/>
      <c r="N17" s="132"/>
      <c r="O17" s="132"/>
      <c r="P17" s="132"/>
      <c r="Q17" s="132"/>
      <c r="R17" s="132"/>
      <c r="S17" s="132"/>
      <c r="T17" s="132"/>
    </row>
    <row r="18" spans="1:20" s="1" customFormat="1" ht="15.75" x14ac:dyDescent="0.25"/>
    <row r="19" spans="1:20" s="1" customFormat="1" ht="15.75" x14ac:dyDescent="0.25">
      <c r="A19" s="135" t="s">
        <v>9</v>
      </c>
      <c r="B19" s="135" t="s">
        <v>64</v>
      </c>
      <c r="C19" s="135"/>
      <c r="D19" s="135" t="s">
        <v>65</v>
      </c>
      <c r="E19" s="135" t="s">
        <v>66</v>
      </c>
      <c r="F19" s="135"/>
      <c r="G19" s="135" t="s">
        <v>67</v>
      </c>
      <c r="H19" s="135"/>
      <c r="I19" s="135" t="s">
        <v>68</v>
      </c>
      <c r="J19" s="135"/>
      <c r="K19" s="135" t="s">
        <v>69</v>
      </c>
      <c r="L19" s="135" t="s">
        <v>70</v>
      </c>
      <c r="M19" s="135"/>
      <c r="N19" s="135" t="s">
        <v>71</v>
      </c>
      <c r="O19" s="135"/>
      <c r="P19" s="135" t="s">
        <v>72</v>
      </c>
      <c r="Q19" s="137" t="s">
        <v>73</v>
      </c>
      <c r="R19" s="137"/>
      <c r="S19" s="137" t="s">
        <v>74</v>
      </c>
      <c r="T19" s="137"/>
    </row>
    <row r="20" spans="1:20" s="1" customFormat="1" ht="94.5" x14ac:dyDescent="0.25">
      <c r="A20" s="140"/>
      <c r="B20" s="141"/>
      <c r="C20" s="142"/>
      <c r="D20" s="140"/>
      <c r="E20" s="141"/>
      <c r="F20" s="142"/>
      <c r="G20" s="141"/>
      <c r="H20" s="142"/>
      <c r="I20" s="141"/>
      <c r="J20" s="142"/>
      <c r="K20" s="136"/>
      <c r="L20" s="141"/>
      <c r="M20" s="142"/>
      <c r="N20" s="141"/>
      <c r="O20" s="142"/>
      <c r="P20" s="136"/>
      <c r="Q20" s="6" t="s">
        <v>75</v>
      </c>
      <c r="R20" s="6" t="s">
        <v>76</v>
      </c>
      <c r="S20" s="6" t="s">
        <v>77</v>
      </c>
      <c r="T20" s="6" t="s">
        <v>78</v>
      </c>
    </row>
    <row r="21" spans="1:20" s="1" customFormat="1" ht="15.75" x14ac:dyDescent="0.25">
      <c r="A21" s="136"/>
      <c r="B21" s="6" t="s">
        <v>79</v>
      </c>
      <c r="C21" s="6" t="s">
        <v>80</v>
      </c>
      <c r="D21" s="136"/>
      <c r="E21" s="6" t="s">
        <v>79</v>
      </c>
      <c r="F21" s="6" t="s">
        <v>80</v>
      </c>
      <c r="G21" s="6" t="s">
        <v>79</v>
      </c>
      <c r="H21" s="6" t="s">
        <v>80</v>
      </c>
      <c r="I21" s="6" t="s">
        <v>79</v>
      </c>
      <c r="J21" s="6" t="s">
        <v>80</v>
      </c>
      <c r="K21" s="6" t="s">
        <v>79</v>
      </c>
      <c r="L21" s="6" t="s">
        <v>79</v>
      </c>
      <c r="M21" s="6" t="s">
        <v>80</v>
      </c>
      <c r="N21" s="6" t="s">
        <v>79</v>
      </c>
      <c r="O21" s="6" t="s">
        <v>80</v>
      </c>
      <c r="P21" s="6" t="s">
        <v>79</v>
      </c>
      <c r="Q21" s="6" t="s">
        <v>79</v>
      </c>
      <c r="R21" s="6" t="s">
        <v>79</v>
      </c>
      <c r="S21" s="6" t="s">
        <v>79</v>
      </c>
      <c r="T21" s="6" t="s">
        <v>79</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opLeftCell="A7" workbookViewId="0">
      <selection activeCell="E24" sqref="E24"/>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3" t="s">
        <v>638</v>
      </c>
      <c r="C4" s="133"/>
      <c r="D4" s="133"/>
      <c r="E4" s="133"/>
      <c r="F4" s="133"/>
      <c r="G4" s="133"/>
      <c r="H4" s="133"/>
      <c r="I4" s="133"/>
      <c r="J4" s="133"/>
      <c r="K4" s="133"/>
      <c r="L4" s="133"/>
      <c r="M4" s="133"/>
      <c r="N4" s="133"/>
      <c r="O4" s="133"/>
      <c r="P4" s="133"/>
      <c r="Q4" s="133"/>
      <c r="R4" s="133"/>
      <c r="S4" s="133"/>
      <c r="T4" s="133"/>
    </row>
    <row r="6" spans="1:20" s="1" customFormat="1" ht="18.75" x14ac:dyDescent="0.3">
      <c r="A6" s="134" t="s">
        <v>3</v>
      </c>
      <c r="B6" s="134"/>
      <c r="C6" s="134"/>
      <c r="D6" s="134"/>
      <c r="E6" s="134"/>
      <c r="F6" s="134"/>
      <c r="G6" s="134"/>
      <c r="H6" s="134"/>
      <c r="I6" s="134"/>
      <c r="J6" s="134"/>
      <c r="K6" s="134"/>
      <c r="L6" s="134"/>
      <c r="M6" s="134"/>
      <c r="N6" s="134"/>
      <c r="O6" s="134"/>
      <c r="P6" s="134"/>
      <c r="Q6" s="134"/>
      <c r="R6" s="134"/>
      <c r="S6" s="134"/>
      <c r="T6" s="134"/>
    </row>
    <row r="8" spans="1:20" s="1" customFormat="1" ht="15.75" x14ac:dyDescent="0.25">
      <c r="A8" s="133" t="s">
        <v>4</v>
      </c>
      <c r="B8" s="133"/>
      <c r="C8" s="133"/>
      <c r="D8" s="133"/>
      <c r="E8" s="133"/>
      <c r="F8" s="133"/>
      <c r="G8" s="133"/>
      <c r="H8" s="133"/>
      <c r="I8" s="133"/>
      <c r="J8" s="133"/>
      <c r="K8" s="133"/>
      <c r="L8" s="133"/>
      <c r="M8" s="133"/>
      <c r="N8" s="133"/>
      <c r="O8" s="133"/>
      <c r="P8" s="133"/>
      <c r="Q8" s="133"/>
      <c r="R8" s="133"/>
      <c r="S8" s="133"/>
      <c r="T8" s="133"/>
    </row>
    <row r="9" spans="1:20" s="1" customFormat="1" ht="15.75" x14ac:dyDescent="0.25">
      <c r="A9" s="131" t="s">
        <v>5</v>
      </c>
      <c r="B9" s="131"/>
      <c r="C9" s="131"/>
      <c r="D9" s="131"/>
      <c r="E9" s="131"/>
      <c r="F9" s="131"/>
      <c r="G9" s="131"/>
      <c r="H9" s="131"/>
      <c r="I9" s="131"/>
      <c r="J9" s="131"/>
      <c r="K9" s="131"/>
      <c r="L9" s="131"/>
      <c r="M9" s="131"/>
      <c r="N9" s="131"/>
      <c r="O9" s="131"/>
      <c r="P9" s="131"/>
      <c r="Q9" s="131"/>
      <c r="R9" s="131"/>
      <c r="S9" s="131"/>
      <c r="T9" s="131"/>
    </row>
    <row r="11" spans="1:20" s="1" customFormat="1" ht="15.75" x14ac:dyDescent="0.25">
      <c r="A11" s="133" t="s">
        <v>450</v>
      </c>
      <c r="B11" s="133"/>
      <c r="C11" s="133"/>
      <c r="D11" s="133"/>
      <c r="E11" s="133"/>
      <c r="F11" s="133"/>
      <c r="G11" s="133"/>
      <c r="H11" s="133"/>
      <c r="I11" s="133"/>
      <c r="J11" s="133"/>
      <c r="K11" s="133"/>
      <c r="L11" s="133"/>
      <c r="M11" s="133"/>
      <c r="N11" s="133"/>
      <c r="O11" s="133"/>
      <c r="P11" s="133"/>
      <c r="Q11" s="133"/>
      <c r="R11" s="133"/>
      <c r="S11" s="133"/>
      <c r="T11" s="133"/>
    </row>
    <row r="12" spans="1:20" s="1" customFormat="1" ht="15.75" x14ac:dyDescent="0.25">
      <c r="A12" s="131" t="s">
        <v>6</v>
      </c>
      <c r="B12" s="131"/>
      <c r="C12" s="131"/>
      <c r="D12" s="131"/>
      <c r="E12" s="131"/>
      <c r="F12" s="131"/>
      <c r="G12" s="131"/>
      <c r="H12" s="131"/>
      <c r="I12" s="131"/>
      <c r="J12" s="131"/>
      <c r="K12" s="131"/>
      <c r="L12" s="131"/>
      <c r="M12" s="131"/>
      <c r="N12" s="131"/>
      <c r="O12" s="131"/>
      <c r="P12" s="131"/>
      <c r="Q12" s="131"/>
      <c r="R12" s="131"/>
      <c r="S12" s="131"/>
      <c r="T12" s="131"/>
    </row>
    <row r="14" spans="1:20" s="1" customFormat="1" ht="15.75" x14ac:dyDescent="0.25">
      <c r="A14" s="138" t="s">
        <v>470</v>
      </c>
      <c r="B14" s="138"/>
      <c r="C14" s="138"/>
      <c r="D14" s="138"/>
      <c r="E14" s="138"/>
      <c r="F14" s="138"/>
      <c r="G14" s="138"/>
      <c r="H14" s="138"/>
      <c r="I14" s="138"/>
      <c r="J14" s="138"/>
      <c r="K14" s="138"/>
      <c r="L14" s="138"/>
      <c r="M14" s="138"/>
      <c r="N14" s="138"/>
      <c r="O14" s="138"/>
      <c r="P14" s="138"/>
      <c r="Q14" s="138"/>
      <c r="R14" s="138"/>
      <c r="S14" s="138"/>
      <c r="T14" s="138"/>
    </row>
    <row r="15" spans="1:20" s="1" customFormat="1" ht="15.75" x14ac:dyDescent="0.25">
      <c r="A15" s="131" t="s">
        <v>7</v>
      </c>
      <c r="B15" s="131"/>
      <c r="C15" s="131"/>
      <c r="D15" s="131"/>
      <c r="E15" s="131"/>
      <c r="F15" s="131"/>
      <c r="G15" s="131"/>
      <c r="H15" s="131"/>
      <c r="I15" s="131"/>
      <c r="J15" s="131"/>
      <c r="K15" s="131"/>
      <c r="L15" s="131"/>
      <c r="M15" s="131"/>
      <c r="N15" s="131"/>
      <c r="O15" s="131"/>
      <c r="P15" s="131"/>
      <c r="Q15" s="131"/>
      <c r="R15" s="131"/>
      <c r="S15" s="131"/>
      <c r="T15" s="131"/>
    </row>
    <row r="17" spans="1:27" s="9" customFormat="1" ht="18.75" x14ac:dyDescent="0.3">
      <c r="A17" s="132" t="s">
        <v>81</v>
      </c>
      <c r="B17" s="132"/>
      <c r="C17" s="132"/>
      <c r="D17" s="132"/>
      <c r="E17" s="132"/>
      <c r="F17" s="132"/>
      <c r="G17" s="132"/>
      <c r="H17" s="132"/>
      <c r="I17" s="132"/>
      <c r="J17" s="132"/>
      <c r="K17" s="132"/>
      <c r="L17" s="132"/>
      <c r="M17" s="132"/>
      <c r="N17" s="132"/>
      <c r="O17" s="132"/>
      <c r="P17" s="132"/>
      <c r="Q17" s="132"/>
      <c r="R17" s="132"/>
      <c r="S17" s="132"/>
      <c r="T17" s="132"/>
    </row>
    <row r="19" spans="1:27" s="1" customFormat="1" ht="15.75" x14ac:dyDescent="0.25">
      <c r="A19" s="135" t="s">
        <v>9</v>
      </c>
      <c r="B19" s="135" t="s">
        <v>82</v>
      </c>
      <c r="C19" s="135"/>
      <c r="D19" s="135" t="s">
        <v>83</v>
      </c>
      <c r="E19" s="135"/>
      <c r="F19" s="137" t="s">
        <v>53</v>
      </c>
      <c r="G19" s="137"/>
      <c r="H19" s="137"/>
      <c r="I19" s="137"/>
      <c r="J19" s="135" t="s">
        <v>84</v>
      </c>
      <c r="K19" s="135" t="s">
        <v>85</v>
      </c>
      <c r="L19" s="135"/>
      <c r="M19" s="135" t="s">
        <v>86</v>
      </c>
      <c r="N19" s="135"/>
      <c r="O19" s="135" t="s">
        <v>87</v>
      </c>
      <c r="P19" s="135"/>
      <c r="Q19" s="135" t="s">
        <v>88</v>
      </c>
      <c r="R19" s="135"/>
      <c r="S19" s="135" t="s">
        <v>89</v>
      </c>
      <c r="T19" s="135" t="s">
        <v>90</v>
      </c>
      <c r="U19" s="135" t="s">
        <v>91</v>
      </c>
      <c r="V19" s="135" t="s">
        <v>92</v>
      </c>
      <c r="W19" s="135"/>
      <c r="X19" s="137" t="s">
        <v>73</v>
      </c>
      <c r="Y19" s="137"/>
      <c r="Z19" s="137" t="s">
        <v>74</v>
      </c>
      <c r="AA19" s="137"/>
    </row>
    <row r="20" spans="1:27" s="1" customFormat="1" ht="110.25" x14ac:dyDescent="0.25">
      <c r="A20" s="140"/>
      <c r="B20" s="141"/>
      <c r="C20" s="142"/>
      <c r="D20" s="141"/>
      <c r="E20" s="142"/>
      <c r="F20" s="137" t="s">
        <v>93</v>
      </c>
      <c r="G20" s="137"/>
      <c r="H20" s="137" t="s">
        <v>94</v>
      </c>
      <c r="I20" s="137"/>
      <c r="J20" s="136"/>
      <c r="K20" s="141"/>
      <c r="L20" s="142"/>
      <c r="M20" s="141"/>
      <c r="N20" s="142"/>
      <c r="O20" s="141"/>
      <c r="P20" s="142"/>
      <c r="Q20" s="141"/>
      <c r="R20" s="142"/>
      <c r="S20" s="136"/>
      <c r="T20" s="136"/>
      <c r="U20" s="136"/>
      <c r="V20" s="141"/>
      <c r="W20" s="142"/>
      <c r="X20" s="6" t="s">
        <v>75</v>
      </c>
      <c r="Y20" s="6" t="s">
        <v>76</v>
      </c>
      <c r="Z20" s="6" t="s">
        <v>77</v>
      </c>
      <c r="AA20" s="6" t="s">
        <v>78</v>
      </c>
    </row>
    <row r="21" spans="1:27" s="1" customFormat="1" ht="15.75" x14ac:dyDescent="0.25">
      <c r="A21" s="136"/>
      <c r="B21" s="6" t="s">
        <v>79</v>
      </c>
      <c r="C21" s="6" t="s">
        <v>80</v>
      </c>
      <c r="D21" s="6" t="s">
        <v>79</v>
      </c>
      <c r="E21" s="6" t="s">
        <v>80</v>
      </c>
      <c r="F21" s="6" t="s">
        <v>79</v>
      </c>
      <c r="G21" s="6" t="s">
        <v>80</v>
      </c>
      <c r="H21" s="6" t="s">
        <v>79</v>
      </c>
      <c r="I21" s="6" t="s">
        <v>80</v>
      </c>
      <c r="J21" s="6" t="s">
        <v>79</v>
      </c>
      <c r="K21" s="6" t="s">
        <v>79</v>
      </c>
      <c r="L21" s="6" t="s">
        <v>80</v>
      </c>
      <c r="M21" s="6" t="s">
        <v>79</v>
      </c>
      <c r="N21" s="6" t="s">
        <v>80</v>
      </c>
      <c r="O21" s="6" t="s">
        <v>79</v>
      </c>
      <c r="P21" s="6" t="s">
        <v>80</v>
      </c>
      <c r="Q21" s="6" t="s">
        <v>79</v>
      </c>
      <c r="R21" s="6" t="s">
        <v>80</v>
      </c>
      <c r="S21" s="6" t="s">
        <v>79</v>
      </c>
      <c r="T21" s="6" t="s">
        <v>79</v>
      </c>
      <c r="U21" s="6" t="s">
        <v>79</v>
      </c>
      <c r="V21" s="6" t="s">
        <v>79</v>
      </c>
      <c r="W21" s="6" t="s">
        <v>80</v>
      </c>
      <c r="X21" s="6" t="s">
        <v>79</v>
      </c>
      <c r="Y21" s="6" t="s">
        <v>79</v>
      </c>
      <c r="Z21" s="6" t="s">
        <v>79</v>
      </c>
      <c r="AA21" s="6" t="s">
        <v>79</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ht="60" x14ac:dyDescent="0.25">
      <c r="A23" s="25"/>
      <c r="B23" s="25" t="s">
        <v>431</v>
      </c>
      <c r="C23" s="25" t="s">
        <v>431</v>
      </c>
      <c r="D23" s="25" t="s">
        <v>626</v>
      </c>
      <c r="E23" s="25" t="s">
        <v>626</v>
      </c>
      <c r="F23" s="25">
        <v>10</v>
      </c>
      <c r="G23" s="25">
        <v>10</v>
      </c>
      <c r="H23" s="25">
        <v>10</v>
      </c>
      <c r="I23" s="25">
        <v>10</v>
      </c>
      <c r="J23" s="25">
        <v>1973</v>
      </c>
      <c r="K23" s="25">
        <v>1</v>
      </c>
      <c r="L23" s="25">
        <v>1</v>
      </c>
      <c r="M23" s="25">
        <v>35</v>
      </c>
      <c r="N23" s="25">
        <v>120</v>
      </c>
      <c r="O23" s="25" t="s">
        <v>432</v>
      </c>
      <c r="P23" s="25" t="s">
        <v>433</v>
      </c>
      <c r="Q23" s="25">
        <v>5.3259999999999996</v>
      </c>
      <c r="R23" s="25">
        <f>Q23</f>
        <v>5.3259999999999996</v>
      </c>
      <c r="S23" s="25">
        <v>2004</v>
      </c>
      <c r="T23" s="25">
        <v>2012</v>
      </c>
      <c r="U23" s="25">
        <v>1</v>
      </c>
      <c r="V23" s="25" t="s">
        <v>434</v>
      </c>
      <c r="W23" s="25" t="s">
        <v>435</v>
      </c>
      <c r="X23" s="25" t="s">
        <v>436</v>
      </c>
      <c r="Y23" s="25" t="s">
        <v>436</v>
      </c>
      <c r="Z23" s="25" t="s">
        <v>446</v>
      </c>
      <c r="AA23" s="25" t="s">
        <v>437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90" zoomScaleNormal="90" workbookViewId="0">
      <selection activeCell="C31" sqref="C31"/>
    </sheetView>
  </sheetViews>
  <sheetFormatPr defaultColWidth="9" defaultRowHeight="15.75" x14ac:dyDescent="0.25"/>
  <cols>
    <col min="1" max="1" width="9" style="8" customWidth="1"/>
    <col min="2" max="2" width="56.85546875" style="1" customWidth="1"/>
    <col min="3" max="3" width="59.28515625" style="1" customWidth="1"/>
  </cols>
  <sheetData>
    <row r="1" spans="1:3" x14ac:dyDescent="0.25">
      <c r="C1" s="1" t="s">
        <v>0</v>
      </c>
    </row>
    <row r="2" spans="1:3" x14ac:dyDescent="0.25">
      <c r="C2" s="1" t="s">
        <v>1</v>
      </c>
    </row>
    <row r="3" spans="1:3" x14ac:dyDescent="0.25">
      <c r="C3" s="1" t="s">
        <v>2</v>
      </c>
    </row>
    <row r="5" spans="1:3" x14ac:dyDescent="0.25">
      <c r="A5" s="133" t="s">
        <v>638</v>
      </c>
      <c r="B5" s="133"/>
      <c r="C5" s="133"/>
    </row>
    <row r="7" spans="1:3" ht="18.75" x14ac:dyDescent="0.3">
      <c r="A7" s="134" t="s">
        <v>3</v>
      </c>
      <c r="B7" s="134"/>
      <c r="C7" s="134"/>
    </row>
    <row r="9" spans="1:3" x14ac:dyDescent="0.25">
      <c r="A9" s="133" t="s">
        <v>4</v>
      </c>
      <c r="B9" s="133"/>
      <c r="C9" s="133"/>
    </row>
    <row r="10" spans="1:3" x14ac:dyDescent="0.25">
      <c r="A10" s="131" t="s">
        <v>5</v>
      </c>
      <c r="B10" s="131"/>
      <c r="C10" s="131"/>
    </row>
    <row r="12" spans="1:3" x14ac:dyDescent="0.25">
      <c r="A12" s="133" t="s">
        <v>450</v>
      </c>
      <c r="B12" s="133"/>
      <c r="C12" s="133"/>
    </row>
    <row r="13" spans="1:3" x14ac:dyDescent="0.25">
      <c r="A13" s="131" t="s">
        <v>6</v>
      </c>
      <c r="B13" s="131"/>
      <c r="C13" s="131"/>
    </row>
    <row r="15" spans="1:3" ht="34.9" customHeight="1" x14ac:dyDescent="0.25">
      <c r="A15" s="130" t="s">
        <v>470</v>
      </c>
      <c r="B15" s="130"/>
      <c r="C15" s="130"/>
    </row>
    <row r="16" spans="1:3" x14ac:dyDescent="0.25">
      <c r="A16" s="131" t="s">
        <v>7</v>
      </c>
      <c r="B16" s="131"/>
      <c r="C16" s="131"/>
    </row>
    <row r="18" spans="1:3" ht="18.75" x14ac:dyDescent="0.3">
      <c r="A18" s="139" t="s">
        <v>95</v>
      </c>
      <c r="B18" s="139"/>
      <c r="C18" s="139"/>
    </row>
    <row r="20" spans="1:3" x14ac:dyDescent="0.25">
      <c r="A20" s="2" t="s">
        <v>9</v>
      </c>
      <c r="B20" s="3" t="s">
        <v>10</v>
      </c>
      <c r="C20" s="3" t="s">
        <v>11</v>
      </c>
    </row>
    <row r="21" spans="1:3" ht="15.6" x14ac:dyDescent="0.3">
      <c r="A21" s="4">
        <v>1</v>
      </c>
      <c r="B21" s="4">
        <v>2</v>
      </c>
      <c r="C21" s="4">
        <v>3</v>
      </c>
    </row>
    <row r="22" spans="1:3" ht="31.5" x14ac:dyDescent="0.25">
      <c r="A22" s="24">
        <v>1</v>
      </c>
      <c r="B22" s="54" t="s">
        <v>96</v>
      </c>
      <c r="C22" s="53" t="s">
        <v>447</v>
      </c>
    </row>
    <row r="23" spans="1:3" ht="31.5" x14ac:dyDescent="0.25">
      <c r="A23" s="24">
        <v>2</v>
      </c>
      <c r="B23" s="54" t="s">
        <v>97</v>
      </c>
      <c r="C23" s="53" t="s">
        <v>522</v>
      </c>
    </row>
    <row r="24" spans="1:3" ht="47.25" x14ac:dyDescent="0.25">
      <c r="A24" s="24">
        <v>3</v>
      </c>
      <c r="B24" s="54" t="s">
        <v>98</v>
      </c>
      <c r="C24" s="53" t="s">
        <v>523</v>
      </c>
    </row>
    <row r="25" spans="1:3" ht="31.5" x14ac:dyDescent="0.25">
      <c r="A25" s="24">
        <v>4</v>
      </c>
      <c r="B25" s="54" t="s">
        <v>99</v>
      </c>
      <c r="C25" s="118" t="str">
        <f>CONCATENATE(ROUND('6.2. Паспорт фин осв ввод '!D60/'6.2. Паспорт фин осв ввод '!D64,3), " млн. руб. / км")</f>
        <v>2,026 млн. руб. / км</v>
      </c>
    </row>
    <row r="26" spans="1:3" ht="31.5" x14ac:dyDescent="0.25">
      <c r="A26" s="24">
        <v>5</v>
      </c>
      <c r="B26" s="54" t="s">
        <v>100</v>
      </c>
      <c r="C26" s="53" t="s">
        <v>448</v>
      </c>
    </row>
    <row r="27" spans="1:3" ht="31.5" x14ac:dyDescent="0.25">
      <c r="A27" s="24">
        <v>6</v>
      </c>
      <c r="B27" s="54" t="s">
        <v>101</v>
      </c>
      <c r="C27" s="53" t="s">
        <v>471</v>
      </c>
    </row>
    <row r="28" spans="1:3" x14ac:dyDescent="0.25">
      <c r="A28" s="24">
        <v>7</v>
      </c>
      <c r="B28" s="54" t="s">
        <v>102</v>
      </c>
      <c r="C28" s="57">
        <v>2018</v>
      </c>
    </row>
    <row r="29" spans="1:3" x14ac:dyDescent="0.25">
      <c r="A29" s="24">
        <v>8</v>
      </c>
      <c r="B29" s="54" t="s">
        <v>103</v>
      </c>
      <c r="C29" s="57">
        <v>2020</v>
      </c>
    </row>
    <row r="30" spans="1:3" x14ac:dyDescent="0.25">
      <c r="A30" s="24">
        <v>9</v>
      </c>
      <c r="B30" s="54" t="s">
        <v>104</v>
      </c>
      <c r="C30" s="53" t="s">
        <v>637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AL29"/>
  <sheetViews>
    <sheetView topLeftCell="A13" workbookViewId="0">
      <selection activeCell="A15" sqref="A15:Z15"/>
    </sheetView>
  </sheetViews>
  <sheetFormatPr defaultColWidth="9" defaultRowHeight="15" x14ac:dyDescent="0.25"/>
  <cols>
    <col min="1" max="1" width="9" style="8" customWidth="1"/>
    <col min="2" max="2" width="37.85546875" style="8" customWidth="1"/>
    <col min="3" max="7" width="9" style="8" customWidth="1"/>
    <col min="8" max="8" width="11.7109375" style="8" customWidth="1"/>
    <col min="9" max="10" width="9" style="8" customWidth="1"/>
    <col min="11" max="11" width="23.85546875" style="8" customWidth="1"/>
    <col min="12" max="12" width="26" style="8" customWidth="1"/>
    <col min="13" max="13" width="17" style="8" customWidth="1"/>
    <col min="14" max="14" width="12.7109375" style="8" customWidth="1"/>
    <col min="15" max="15" width="13" style="8" customWidth="1"/>
    <col min="16" max="16" width="9" style="8" customWidth="1"/>
    <col min="17" max="17" width="11.7109375" style="8" customWidth="1"/>
    <col min="18" max="18" width="9" style="8" customWidth="1"/>
    <col min="19" max="19" width="15.5703125" style="8" customWidth="1"/>
    <col min="20" max="20" width="15.85546875" style="8" customWidth="1"/>
    <col min="21" max="22" width="9" style="8" customWidth="1"/>
    <col min="23" max="23" width="11.7109375" style="8" customWidth="1"/>
    <col min="24" max="24" width="16.140625" style="8" customWidth="1"/>
    <col min="25" max="25" width="9" style="8" customWidth="1"/>
    <col min="26" max="26" width="39.85546875" style="8" customWidth="1"/>
    <col min="38" max="38" width="13.140625" bestFit="1" customWidth="1"/>
  </cols>
  <sheetData>
    <row r="5" spans="1:26" ht="15.75" x14ac:dyDescent="0.25">
      <c r="A5" s="133" t="s">
        <v>638</v>
      </c>
      <c r="B5" s="133"/>
      <c r="C5" s="133"/>
      <c r="D5" s="133"/>
      <c r="E5" s="133"/>
      <c r="F5" s="133"/>
      <c r="G5" s="133"/>
      <c r="H5" s="133"/>
      <c r="I5" s="133"/>
      <c r="J5" s="133"/>
      <c r="K5" s="133"/>
      <c r="L5" s="133"/>
      <c r="M5" s="133"/>
      <c r="N5" s="133"/>
      <c r="O5" s="133"/>
      <c r="P5" s="133"/>
      <c r="Q5" s="133"/>
      <c r="R5" s="133"/>
      <c r="S5" s="133"/>
      <c r="T5" s="133"/>
      <c r="U5" s="133"/>
      <c r="V5" s="133"/>
      <c r="W5" s="133"/>
      <c r="X5" s="133"/>
      <c r="Y5" s="133"/>
      <c r="Z5" s="133"/>
    </row>
    <row r="7" spans="1:26" ht="18.75" x14ac:dyDescent="0.3">
      <c r="A7" s="134" t="s">
        <v>3</v>
      </c>
      <c r="B7" s="134"/>
      <c r="C7" s="134"/>
      <c r="D7" s="134"/>
      <c r="E7" s="134"/>
      <c r="F7" s="134"/>
      <c r="G7" s="134"/>
      <c r="H7" s="134"/>
      <c r="I7" s="134"/>
      <c r="J7" s="134"/>
      <c r="K7" s="134"/>
      <c r="L7" s="134"/>
      <c r="M7" s="134"/>
      <c r="N7" s="134"/>
      <c r="O7" s="134"/>
      <c r="P7" s="134"/>
      <c r="Q7" s="134"/>
      <c r="R7" s="134"/>
      <c r="S7" s="134"/>
      <c r="T7" s="134"/>
      <c r="U7" s="134"/>
      <c r="V7" s="134"/>
      <c r="W7" s="134"/>
      <c r="X7" s="134"/>
      <c r="Y7" s="134"/>
      <c r="Z7" s="134"/>
    </row>
    <row r="9" spans="1:26" ht="15.75" x14ac:dyDescent="0.25">
      <c r="A9" s="133" t="s">
        <v>4</v>
      </c>
      <c r="B9" s="133"/>
      <c r="C9" s="133"/>
      <c r="D9" s="133"/>
      <c r="E9" s="133"/>
      <c r="F9" s="133"/>
      <c r="G9" s="133"/>
      <c r="H9" s="133"/>
      <c r="I9" s="133"/>
      <c r="J9" s="133"/>
      <c r="K9" s="133"/>
      <c r="L9" s="133"/>
      <c r="M9" s="133"/>
      <c r="N9" s="133"/>
      <c r="O9" s="133"/>
      <c r="P9" s="133"/>
      <c r="Q9" s="133"/>
      <c r="R9" s="133"/>
      <c r="S9" s="133"/>
      <c r="T9" s="133"/>
      <c r="U9" s="133"/>
      <c r="V9" s="133"/>
      <c r="W9" s="133"/>
      <c r="X9" s="133"/>
      <c r="Y9" s="133"/>
      <c r="Z9" s="133"/>
    </row>
    <row r="10" spans="1:26" ht="15.75" x14ac:dyDescent="0.25">
      <c r="A10" s="131" t="s">
        <v>5</v>
      </c>
      <c r="B10" s="131"/>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row>
    <row r="12" spans="1:26" ht="15.75" x14ac:dyDescent="0.25">
      <c r="A12" s="133" t="s">
        <v>450</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row>
    <row r="13" spans="1:26" ht="15.75" x14ac:dyDescent="0.25">
      <c r="A13" s="131" t="s">
        <v>6</v>
      </c>
      <c r="B13" s="131"/>
      <c r="C13" s="131"/>
      <c r="D13" s="131"/>
      <c r="E13" s="131"/>
      <c r="F13" s="131"/>
      <c r="G13" s="131"/>
      <c r="H13" s="131"/>
      <c r="I13" s="131"/>
      <c r="J13" s="131"/>
      <c r="K13" s="131"/>
      <c r="L13" s="131"/>
      <c r="M13" s="131"/>
      <c r="N13" s="131"/>
      <c r="O13" s="131"/>
      <c r="P13" s="131"/>
      <c r="Q13" s="131"/>
      <c r="R13" s="131"/>
      <c r="S13" s="131"/>
      <c r="T13" s="131"/>
      <c r="U13" s="131"/>
      <c r="V13" s="131"/>
      <c r="W13" s="131"/>
      <c r="X13" s="131"/>
      <c r="Y13" s="131"/>
      <c r="Z13" s="131"/>
    </row>
    <row r="15" spans="1:26" ht="15.75" x14ac:dyDescent="0.25">
      <c r="A15" s="138" t="s">
        <v>470</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row>
    <row r="16" spans="1:26" ht="15.75" x14ac:dyDescent="0.25">
      <c r="A16" s="131" t="s">
        <v>7</v>
      </c>
      <c r="B16" s="131"/>
      <c r="C16" s="131"/>
      <c r="D16" s="131"/>
      <c r="E16" s="131"/>
      <c r="F16" s="131"/>
      <c r="G16" s="131"/>
      <c r="H16" s="131"/>
      <c r="I16" s="131"/>
      <c r="J16" s="131"/>
      <c r="K16" s="131"/>
      <c r="L16" s="131"/>
      <c r="M16" s="131"/>
      <c r="N16" s="131"/>
      <c r="O16" s="131"/>
      <c r="P16" s="131"/>
      <c r="Q16" s="131"/>
      <c r="R16" s="131"/>
      <c r="S16" s="131"/>
      <c r="T16" s="131"/>
      <c r="U16" s="131"/>
      <c r="V16" s="131"/>
      <c r="W16" s="131"/>
      <c r="X16" s="131"/>
      <c r="Y16" s="131"/>
      <c r="Z16" s="131"/>
    </row>
    <row r="17" spans="1:38" s="12" customFormat="1" ht="15.75" x14ac:dyDescent="0.25">
      <c r="A17" s="11" t="s">
        <v>105</v>
      </c>
    </row>
    <row r="18" spans="1:38" s="26" customFormat="1" ht="15.75" x14ac:dyDescent="0.25">
      <c r="A18" s="143" t="s">
        <v>106</v>
      </c>
      <c r="B18" s="143"/>
      <c r="C18" s="143"/>
      <c r="D18" s="143"/>
      <c r="E18" s="143"/>
      <c r="F18" s="143"/>
      <c r="G18" s="143"/>
      <c r="H18" s="143"/>
      <c r="I18" s="143"/>
      <c r="J18" s="143"/>
      <c r="K18" s="143"/>
      <c r="L18" s="143"/>
      <c r="M18" s="143"/>
      <c r="N18" s="143" t="s">
        <v>107</v>
      </c>
      <c r="O18" s="143"/>
      <c r="P18" s="143"/>
      <c r="Q18" s="143"/>
      <c r="R18" s="143"/>
      <c r="S18" s="143"/>
      <c r="T18" s="143"/>
      <c r="U18" s="143"/>
      <c r="V18" s="143"/>
      <c r="W18" s="143"/>
      <c r="X18" s="143"/>
      <c r="Y18" s="143"/>
      <c r="Z18" s="143"/>
    </row>
    <row r="19" spans="1:38" s="26" customFormat="1" ht="252" x14ac:dyDescent="0.25">
      <c r="A19" s="39" t="s">
        <v>108</v>
      </c>
      <c r="B19" s="39" t="s">
        <v>109</v>
      </c>
      <c r="C19" s="39" t="s">
        <v>110</v>
      </c>
      <c r="D19" s="39" t="s">
        <v>111</v>
      </c>
      <c r="E19" s="39" t="s">
        <v>112</v>
      </c>
      <c r="F19" s="39" t="s">
        <v>113</v>
      </c>
      <c r="G19" s="39" t="s">
        <v>114</v>
      </c>
      <c r="H19" s="39" t="s">
        <v>115</v>
      </c>
      <c r="I19" s="39" t="s">
        <v>116</v>
      </c>
      <c r="J19" s="39" t="s">
        <v>117</v>
      </c>
      <c r="K19" s="39" t="s">
        <v>118</v>
      </c>
      <c r="L19" s="39" t="s">
        <v>119</v>
      </c>
      <c r="M19" s="39" t="s">
        <v>120</v>
      </c>
      <c r="N19" s="39" t="s">
        <v>121</v>
      </c>
      <c r="O19" s="39" t="s">
        <v>122</v>
      </c>
      <c r="P19" s="39" t="s">
        <v>123</v>
      </c>
      <c r="Q19" s="39" t="s">
        <v>124</v>
      </c>
      <c r="R19" s="39" t="s">
        <v>115</v>
      </c>
      <c r="S19" s="39" t="s">
        <v>125</v>
      </c>
      <c r="T19" s="39" t="s">
        <v>126</v>
      </c>
      <c r="U19" s="39" t="s">
        <v>127</v>
      </c>
      <c r="V19" s="39" t="s">
        <v>124</v>
      </c>
      <c r="W19" s="39" t="s">
        <v>128</v>
      </c>
      <c r="X19" s="39" t="s">
        <v>129</v>
      </c>
      <c r="Y19" s="39" t="s">
        <v>130</v>
      </c>
      <c r="Z19" s="39" t="s">
        <v>131</v>
      </c>
      <c r="AL19" s="26" t="s">
        <v>452</v>
      </c>
    </row>
    <row r="20" spans="1:38" s="26" customFormat="1" ht="19.5" customHeight="1" x14ac:dyDescent="0.25">
      <c r="A20" s="27">
        <v>1</v>
      </c>
      <c r="B20" s="27">
        <v>2</v>
      </c>
      <c r="C20" s="27">
        <v>3</v>
      </c>
      <c r="D20" s="27">
        <v>4</v>
      </c>
      <c r="E20" s="27">
        <v>5</v>
      </c>
      <c r="F20" s="27">
        <v>6</v>
      </c>
      <c r="G20" s="27">
        <v>7</v>
      </c>
      <c r="H20" s="27">
        <v>8</v>
      </c>
      <c r="I20" s="27">
        <v>9</v>
      </c>
      <c r="J20" s="27">
        <v>10</v>
      </c>
      <c r="K20" s="27">
        <v>11</v>
      </c>
      <c r="L20" s="27">
        <v>12</v>
      </c>
      <c r="M20" s="27">
        <v>13</v>
      </c>
      <c r="N20" s="27">
        <v>14</v>
      </c>
      <c r="O20" s="27">
        <v>15</v>
      </c>
      <c r="P20" s="27">
        <v>16</v>
      </c>
      <c r="Q20" s="27">
        <v>17</v>
      </c>
      <c r="R20" s="27">
        <v>18</v>
      </c>
      <c r="S20" s="27">
        <v>19</v>
      </c>
      <c r="T20" s="27">
        <v>20</v>
      </c>
      <c r="U20" s="27">
        <v>21</v>
      </c>
      <c r="V20" s="27">
        <v>22</v>
      </c>
      <c r="W20" s="27">
        <v>23</v>
      </c>
      <c r="X20" s="27">
        <v>24</v>
      </c>
      <c r="Y20" s="27">
        <v>25</v>
      </c>
      <c r="Z20" s="27">
        <v>26</v>
      </c>
      <c r="AL20" s="35"/>
    </row>
    <row r="21" spans="1:38" s="26" customFormat="1" ht="27" customHeight="1" x14ac:dyDescent="0.25">
      <c r="A21" s="38" t="s">
        <v>442</v>
      </c>
      <c r="B21" s="28" t="s">
        <v>438</v>
      </c>
      <c r="C21" s="32">
        <f>AVERAGE(C22,C26,C27)</f>
        <v>1.1266666666666667</v>
      </c>
      <c r="D21" s="32">
        <f t="shared" ref="D21:J21" si="0">AVERAGE(D22,D26,D27)</f>
        <v>164.66666666666666</v>
      </c>
      <c r="E21" s="32">
        <f t="shared" si="0"/>
        <v>5.6666666666666671E-3</v>
      </c>
      <c r="F21" s="32">
        <f t="shared" si="0"/>
        <v>556.57333333333338</v>
      </c>
      <c r="G21" s="32">
        <f t="shared" si="0"/>
        <v>1.9153333333333335E-2</v>
      </c>
      <c r="H21" s="29">
        <f>MAX(H22:H27)</f>
        <v>141479</v>
      </c>
      <c r="I21" s="32">
        <f>AVERAGE(I22,I26,I27)</f>
        <v>3.9794748595629471E-3</v>
      </c>
      <c r="J21" s="32">
        <f t="shared" si="0"/>
        <v>1.1773594259061975E-3</v>
      </c>
      <c r="K21" s="29"/>
      <c r="L21" s="29"/>
      <c r="M21" s="29">
        <v>2019</v>
      </c>
      <c r="N21" s="29">
        <v>0</v>
      </c>
      <c r="O21" s="29">
        <v>0</v>
      </c>
      <c r="P21" s="29">
        <v>0</v>
      </c>
      <c r="Q21" s="29">
        <v>0</v>
      </c>
      <c r="R21" s="29">
        <v>0</v>
      </c>
      <c r="S21" s="29">
        <v>0</v>
      </c>
      <c r="T21" s="29">
        <v>0</v>
      </c>
      <c r="U21" s="29">
        <v>0</v>
      </c>
      <c r="V21" s="29">
        <v>0</v>
      </c>
      <c r="W21" s="29">
        <v>0</v>
      </c>
      <c r="X21" s="29">
        <v>0</v>
      </c>
      <c r="Y21" s="29">
        <v>0</v>
      </c>
      <c r="Z21" s="29" t="s">
        <v>451</v>
      </c>
      <c r="AL21" s="35">
        <f>494/4</f>
        <v>123.5</v>
      </c>
    </row>
    <row r="22" spans="1:38" ht="15.75" x14ac:dyDescent="0.25">
      <c r="A22" s="144">
        <v>2017</v>
      </c>
      <c r="B22" s="144" t="s">
        <v>438</v>
      </c>
      <c r="C22" s="144">
        <v>0</v>
      </c>
      <c r="D22" s="144">
        <v>0</v>
      </c>
      <c r="E22" s="144">
        <v>0</v>
      </c>
      <c r="F22" s="144">
        <f t="shared" ref="F22" si="1">C22*D22</f>
        <v>0</v>
      </c>
      <c r="G22" s="144">
        <f t="shared" ref="G22" si="2">C22*E22</f>
        <v>0</v>
      </c>
      <c r="H22" s="146">
        <v>141479</v>
      </c>
      <c r="I22" s="148">
        <f t="shared" ref="I22" si="3">F22/H22</f>
        <v>0</v>
      </c>
      <c r="J22" s="148">
        <f t="shared" ref="J22" si="4">D22/H22</f>
        <v>0</v>
      </c>
      <c r="K22" s="144" t="s">
        <v>439</v>
      </c>
      <c r="L22" s="144"/>
      <c r="M22" s="28">
        <v>2020</v>
      </c>
      <c r="N22" s="28">
        <v>0</v>
      </c>
      <c r="O22" s="28">
        <v>0</v>
      </c>
      <c r="P22" s="28">
        <v>0</v>
      </c>
      <c r="Q22" s="28"/>
      <c r="R22" s="29">
        <v>0</v>
      </c>
      <c r="S22" s="28">
        <v>0</v>
      </c>
      <c r="T22" s="28">
        <v>0</v>
      </c>
      <c r="U22" s="28">
        <v>0</v>
      </c>
      <c r="V22" s="28">
        <v>0</v>
      </c>
      <c r="W22" s="29">
        <v>0</v>
      </c>
      <c r="X22" s="29">
        <v>0</v>
      </c>
      <c r="Y22" s="29">
        <v>0</v>
      </c>
      <c r="Z22" s="29" t="s">
        <v>451</v>
      </c>
      <c r="AL22" s="35">
        <f>494/5</f>
        <v>98.8</v>
      </c>
    </row>
    <row r="23" spans="1:38" ht="15.75" x14ac:dyDescent="0.25">
      <c r="A23" s="145"/>
      <c r="B23" s="145"/>
      <c r="C23" s="145"/>
      <c r="D23" s="145"/>
      <c r="E23" s="145"/>
      <c r="F23" s="145"/>
      <c r="G23" s="145"/>
      <c r="H23" s="147"/>
      <c r="I23" s="149"/>
      <c r="J23" s="149"/>
      <c r="K23" s="145"/>
      <c r="L23" s="145"/>
      <c r="M23" s="28">
        <v>2021</v>
      </c>
      <c r="N23" s="28">
        <v>0</v>
      </c>
      <c r="O23" s="28">
        <v>0</v>
      </c>
      <c r="P23" s="28">
        <v>0</v>
      </c>
      <c r="Q23" s="28"/>
      <c r="R23" s="29">
        <v>141479</v>
      </c>
      <c r="S23" s="28">
        <v>0</v>
      </c>
      <c r="T23" s="28">
        <v>0</v>
      </c>
      <c r="U23" s="28">
        <v>0</v>
      </c>
      <c r="V23" s="28">
        <v>0</v>
      </c>
      <c r="W23" s="36">
        <f t="shared" ref="W23:W28" si="5">S24-$I$21</f>
        <v>-3.9794748595629471E-3</v>
      </c>
      <c r="X23" s="36">
        <f t="shared" ref="X23:X28" si="6">T23-$J$21</f>
        <v>-1.1773594259061975E-3</v>
      </c>
      <c r="Y23" s="28"/>
      <c r="Z23" s="29" t="s">
        <v>451</v>
      </c>
      <c r="AL23" s="35">
        <f>494/6</f>
        <v>82.333333333333329</v>
      </c>
    </row>
    <row r="24" spans="1:38" ht="15.75" x14ac:dyDescent="0.25">
      <c r="A24" s="28">
        <v>2016</v>
      </c>
      <c r="B24" s="28" t="s">
        <v>438</v>
      </c>
      <c r="C24" s="28">
        <v>0</v>
      </c>
      <c r="D24" s="28">
        <v>0</v>
      </c>
      <c r="E24" s="28">
        <v>0</v>
      </c>
      <c r="F24" s="28">
        <v>0</v>
      </c>
      <c r="G24" s="28">
        <v>0</v>
      </c>
      <c r="H24" s="28">
        <v>139861</v>
      </c>
      <c r="I24" s="28">
        <v>0</v>
      </c>
      <c r="J24" s="28">
        <v>0</v>
      </c>
      <c r="K24" s="28" t="s">
        <v>439</v>
      </c>
      <c r="L24" s="28" t="s">
        <v>436</v>
      </c>
      <c r="M24" s="28">
        <v>2022</v>
      </c>
      <c r="N24" s="28">
        <v>0</v>
      </c>
      <c r="O24" s="28">
        <v>0</v>
      </c>
      <c r="P24" s="28">
        <v>0</v>
      </c>
      <c r="Q24" s="28"/>
      <c r="R24" s="29">
        <v>141479</v>
      </c>
      <c r="S24" s="28">
        <v>0</v>
      </c>
      <c r="T24" s="28">
        <v>0</v>
      </c>
      <c r="U24" s="28">
        <v>0</v>
      </c>
      <c r="V24" s="28">
        <v>0</v>
      </c>
      <c r="W24" s="36">
        <f t="shared" si="5"/>
        <v>-3.9794748595629471E-3</v>
      </c>
      <c r="X24" s="36">
        <f t="shared" si="6"/>
        <v>-1.1773594259061975E-3</v>
      </c>
      <c r="Y24" s="28"/>
      <c r="Z24" s="29" t="s">
        <v>451</v>
      </c>
      <c r="AL24" s="35">
        <f>494/7</f>
        <v>70.571428571428569</v>
      </c>
    </row>
    <row r="25" spans="1:38" ht="15.75" x14ac:dyDescent="0.25">
      <c r="A25" s="8">
        <v>2016</v>
      </c>
      <c r="B25" s="28" t="s">
        <v>438</v>
      </c>
      <c r="C25" s="28">
        <v>0</v>
      </c>
      <c r="D25" s="28">
        <v>0</v>
      </c>
      <c r="E25" s="28">
        <v>0</v>
      </c>
      <c r="F25" s="28">
        <v>0</v>
      </c>
      <c r="G25" s="28">
        <v>0</v>
      </c>
      <c r="H25" s="28">
        <v>139861</v>
      </c>
      <c r="I25" s="28">
        <v>0</v>
      </c>
      <c r="J25" s="28">
        <v>0</v>
      </c>
      <c r="K25" s="28" t="s">
        <v>439</v>
      </c>
      <c r="L25" s="28" t="s">
        <v>436</v>
      </c>
      <c r="M25" s="28">
        <v>2023</v>
      </c>
      <c r="N25" s="28">
        <v>0</v>
      </c>
      <c r="O25" s="28">
        <v>0</v>
      </c>
      <c r="P25" s="28">
        <v>0</v>
      </c>
      <c r="Q25" s="28"/>
      <c r="R25" s="29">
        <v>141479</v>
      </c>
      <c r="S25" s="28">
        <v>0</v>
      </c>
      <c r="T25" s="28">
        <v>0</v>
      </c>
      <c r="U25" s="28">
        <v>0</v>
      </c>
      <c r="V25" s="28">
        <v>0</v>
      </c>
      <c r="W25" s="36">
        <f t="shared" si="5"/>
        <v>-3.9794748595629471E-3</v>
      </c>
      <c r="X25" s="36">
        <f t="shared" si="6"/>
        <v>-1.1773594259061975E-3</v>
      </c>
      <c r="Y25" s="28"/>
      <c r="Z25" s="29" t="s">
        <v>451</v>
      </c>
      <c r="AL25" s="35">
        <f>494/8</f>
        <v>61.75</v>
      </c>
    </row>
    <row r="26" spans="1:38" ht="15.75" x14ac:dyDescent="0.25">
      <c r="A26" s="28">
        <v>2016</v>
      </c>
      <c r="B26" s="28" t="s">
        <v>438</v>
      </c>
      <c r="C26" s="33">
        <v>3.38</v>
      </c>
      <c r="D26" s="33">
        <v>494</v>
      </c>
      <c r="E26" s="33">
        <v>1.7000000000000001E-2</v>
      </c>
      <c r="F26" s="33">
        <f>C26*D26</f>
        <v>1669.72</v>
      </c>
      <c r="G26" s="33">
        <f>C26*E26</f>
        <v>5.7460000000000004E-2</v>
      </c>
      <c r="H26" s="28">
        <v>139861</v>
      </c>
      <c r="I26" s="34">
        <f t="shared" ref="I26" si="7">F26/H26</f>
        <v>1.1938424578688841E-2</v>
      </c>
      <c r="J26" s="34">
        <f t="shared" ref="J26" si="8">D26/H26</f>
        <v>3.5320782777185922E-3</v>
      </c>
      <c r="K26" s="33" t="s">
        <v>440</v>
      </c>
      <c r="L26" s="31" t="s">
        <v>441</v>
      </c>
      <c r="M26" s="28">
        <v>2024</v>
      </c>
      <c r="N26" s="28">
        <v>0</v>
      </c>
      <c r="O26" s="28">
        <v>0</v>
      </c>
      <c r="P26" s="28">
        <v>0</v>
      </c>
      <c r="Q26" s="28"/>
      <c r="R26" s="29">
        <v>141479</v>
      </c>
      <c r="S26" s="28">
        <v>0</v>
      </c>
      <c r="T26" s="28">
        <v>0</v>
      </c>
      <c r="U26" s="28">
        <v>0</v>
      </c>
      <c r="V26" s="28">
        <v>0</v>
      </c>
      <c r="W26" s="36">
        <f t="shared" si="5"/>
        <v>-3.9794748595629471E-3</v>
      </c>
      <c r="X26" s="36">
        <f t="shared" si="6"/>
        <v>-1.1773594259061975E-3</v>
      </c>
      <c r="Y26" s="28"/>
      <c r="Z26" s="29" t="s">
        <v>451</v>
      </c>
      <c r="AL26" s="35">
        <f>494/9</f>
        <v>54.888888888888886</v>
      </c>
    </row>
    <row r="27" spans="1:38" ht="15.75" x14ac:dyDescent="0.25">
      <c r="A27" s="28">
        <v>2015</v>
      </c>
      <c r="B27" s="28" t="s">
        <v>438</v>
      </c>
      <c r="C27" s="28">
        <v>0</v>
      </c>
      <c r="D27" s="28">
        <v>0</v>
      </c>
      <c r="E27" s="28">
        <v>0</v>
      </c>
      <c r="F27" s="28">
        <v>0</v>
      </c>
      <c r="G27" s="28">
        <v>0</v>
      </c>
      <c r="H27" s="28">
        <v>138444</v>
      </c>
      <c r="I27" s="28">
        <v>0</v>
      </c>
      <c r="J27" s="28">
        <v>0</v>
      </c>
      <c r="K27" s="28" t="s">
        <v>439</v>
      </c>
      <c r="L27" s="28" t="s">
        <v>436</v>
      </c>
      <c r="M27" s="28">
        <v>2025</v>
      </c>
      <c r="N27" s="28">
        <v>0</v>
      </c>
      <c r="O27" s="28">
        <v>0</v>
      </c>
      <c r="P27" s="28">
        <v>0</v>
      </c>
      <c r="Q27" s="28"/>
      <c r="R27" s="29">
        <v>141479</v>
      </c>
      <c r="S27" s="28">
        <v>0</v>
      </c>
      <c r="T27" s="28">
        <v>0</v>
      </c>
      <c r="U27" s="28">
        <v>0</v>
      </c>
      <c r="V27" s="28">
        <v>0</v>
      </c>
      <c r="W27" s="36">
        <f t="shared" si="5"/>
        <v>-3.9794748595629471E-3</v>
      </c>
      <c r="X27" s="36">
        <f t="shared" si="6"/>
        <v>-1.1773594259061975E-3</v>
      </c>
      <c r="Y27" s="28"/>
      <c r="Z27" s="29" t="s">
        <v>451</v>
      </c>
      <c r="AL27" s="35">
        <f>494/10</f>
        <v>49.4</v>
      </c>
    </row>
    <row r="28" spans="1:38" ht="15.75" x14ac:dyDescent="0.25">
      <c r="A28" s="8" t="s">
        <v>453</v>
      </c>
      <c r="M28" s="8">
        <v>2026</v>
      </c>
      <c r="N28" s="28">
        <v>0</v>
      </c>
      <c r="O28" s="28">
        <v>0</v>
      </c>
      <c r="P28" s="28">
        <v>0</v>
      </c>
      <c r="Q28" s="28"/>
      <c r="R28" s="29">
        <v>141479</v>
      </c>
      <c r="S28" s="28">
        <v>0</v>
      </c>
      <c r="T28" s="28">
        <v>0</v>
      </c>
      <c r="U28" s="28">
        <v>0</v>
      </c>
      <c r="V28" s="28">
        <v>0</v>
      </c>
      <c r="W28" s="36">
        <f t="shared" si="5"/>
        <v>-3.9794748595629471E-3</v>
      </c>
      <c r="X28" s="36">
        <f t="shared" si="6"/>
        <v>-1.1773594259061975E-3</v>
      </c>
      <c r="Y28" s="28"/>
      <c r="Z28" s="29" t="s">
        <v>451</v>
      </c>
      <c r="AL28" s="35">
        <f>494/11</f>
        <v>44.909090909090907</v>
      </c>
    </row>
    <row r="29" spans="1:38" ht="15.75" x14ac:dyDescent="0.25">
      <c r="A29" s="8" t="s">
        <v>453</v>
      </c>
      <c r="N29" s="28"/>
      <c r="O29" s="28"/>
      <c r="P29" s="28"/>
      <c r="Q29" s="28"/>
      <c r="R29" s="29"/>
      <c r="S29" s="28"/>
      <c r="T29" s="28"/>
      <c r="U29" s="28"/>
      <c r="V29" s="28"/>
      <c r="W29" s="30"/>
      <c r="X29" s="30"/>
      <c r="Y29" s="28"/>
      <c r="Z29" s="29"/>
      <c r="AL29" s="35">
        <f>494/12</f>
        <v>41.166666666666664</v>
      </c>
    </row>
  </sheetData>
  <mergeCells count="22">
    <mergeCell ref="K22:K23"/>
    <mergeCell ref="L22:L23"/>
    <mergeCell ref="F22:F23"/>
    <mergeCell ref="G22:G23"/>
    <mergeCell ref="H22:H23"/>
    <mergeCell ref="I22:I23"/>
    <mergeCell ref="J22:J23"/>
    <mergeCell ref="A22:A23"/>
    <mergeCell ref="B22:B23"/>
    <mergeCell ref="C22:C23"/>
    <mergeCell ref="D22:D23"/>
    <mergeCell ref="E22:E23"/>
    <mergeCell ref="A15:Z15"/>
    <mergeCell ref="A16:Z16"/>
    <mergeCell ref="A18:M18"/>
    <mergeCell ref="N18:Z18"/>
    <mergeCell ref="A5:Z5"/>
    <mergeCell ref="A7:Z7"/>
    <mergeCell ref="A9:Z9"/>
    <mergeCell ref="A10:Z10"/>
    <mergeCell ref="A12:Z12"/>
    <mergeCell ref="A13:Z13"/>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A13" workbookViewId="0">
      <selection activeCell="A15" sqref="A15:O15"/>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132</v>
      </c>
      <c r="M1" s="1" t="s">
        <v>0</v>
      </c>
    </row>
    <row r="2" spans="1:15" ht="15.75" x14ac:dyDescent="0.25">
      <c r="C2" s="1" t="s">
        <v>132</v>
      </c>
      <c r="M2" s="1" t="s">
        <v>1</v>
      </c>
    </row>
    <row r="3" spans="1:15" ht="15.75" x14ac:dyDescent="0.25">
      <c r="C3" s="1" t="s">
        <v>132</v>
      </c>
      <c r="M3" s="1" t="s">
        <v>2</v>
      </c>
    </row>
    <row r="4" spans="1:15" ht="15" x14ac:dyDescent="0.25"/>
    <row r="5" spans="1:15" ht="15.75" x14ac:dyDescent="0.25">
      <c r="A5" s="133" t="s">
        <v>638</v>
      </c>
      <c r="B5" s="133"/>
      <c r="C5" s="133"/>
      <c r="D5" s="133"/>
      <c r="E5" s="133"/>
      <c r="F5" s="133"/>
      <c r="G5" s="133"/>
      <c r="H5" s="133"/>
      <c r="I5" s="133"/>
      <c r="J5" s="133"/>
      <c r="K5" s="133"/>
      <c r="L5" s="133"/>
      <c r="M5" s="133"/>
      <c r="N5" s="133"/>
      <c r="O5" s="133"/>
    </row>
    <row r="6" spans="1:15" ht="15" x14ac:dyDescent="0.25"/>
    <row r="7" spans="1:15" ht="18.75" x14ac:dyDescent="0.3">
      <c r="A7" s="134" t="s">
        <v>3</v>
      </c>
      <c r="B7" s="134"/>
      <c r="C7" s="134"/>
      <c r="D7" s="134"/>
      <c r="E7" s="134"/>
      <c r="F7" s="134"/>
      <c r="G7" s="134"/>
      <c r="H7" s="134"/>
      <c r="I7" s="134"/>
      <c r="J7" s="134"/>
      <c r="K7" s="134"/>
      <c r="L7" s="134"/>
      <c r="M7" s="134"/>
      <c r="N7" s="134"/>
      <c r="O7" s="134"/>
    </row>
    <row r="8" spans="1:15" ht="15" x14ac:dyDescent="0.25"/>
    <row r="9" spans="1:15" ht="15.75" x14ac:dyDescent="0.25">
      <c r="A9" s="133" t="s">
        <v>4</v>
      </c>
      <c r="B9" s="133"/>
      <c r="C9" s="133"/>
      <c r="D9" s="133"/>
      <c r="E9" s="133"/>
      <c r="F9" s="133"/>
      <c r="G9" s="133"/>
      <c r="H9" s="133"/>
      <c r="I9" s="133"/>
      <c r="J9" s="133"/>
      <c r="K9" s="133"/>
      <c r="L9" s="133"/>
      <c r="M9" s="133"/>
      <c r="N9" s="133"/>
      <c r="O9" s="133"/>
    </row>
    <row r="10" spans="1:15" ht="15.75" x14ac:dyDescent="0.25">
      <c r="A10" s="131" t="s">
        <v>5</v>
      </c>
      <c r="B10" s="131"/>
      <c r="C10" s="131"/>
      <c r="D10" s="131"/>
      <c r="E10" s="131"/>
      <c r="F10" s="131"/>
      <c r="G10" s="131"/>
      <c r="H10" s="131"/>
      <c r="I10" s="131"/>
      <c r="J10" s="131"/>
      <c r="K10" s="131"/>
      <c r="L10" s="131"/>
      <c r="M10" s="131"/>
      <c r="N10" s="131"/>
      <c r="O10" s="131"/>
    </row>
    <row r="11" spans="1:15" ht="15" x14ac:dyDescent="0.25"/>
    <row r="12" spans="1:15" ht="15.75" x14ac:dyDescent="0.25">
      <c r="A12" s="133" t="s">
        <v>450</v>
      </c>
      <c r="B12" s="133"/>
      <c r="C12" s="133"/>
      <c r="D12" s="133"/>
      <c r="E12" s="133"/>
      <c r="F12" s="133"/>
      <c r="G12" s="133"/>
      <c r="H12" s="133"/>
      <c r="I12" s="133"/>
      <c r="J12" s="133"/>
      <c r="K12" s="133"/>
      <c r="L12" s="133"/>
      <c r="M12" s="133"/>
      <c r="N12" s="133"/>
      <c r="O12" s="133"/>
    </row>
    <row r="13" spans="1:15" ht="15.75" x14ac:dyDescent="0.25">
      <c r="A13" s="131" t="s">
        <v>6</v>
      </c>
      <c r="B13" s="131"/>
      <c r="C13" s="131"/>
      <c r="D13" s="131"/>
      <c r="E13" s="131"/>
      <c r="F13" s="131"/>
      <c r="G13" s="131"/>
      <c r="H13" s="131"/>
      <c r="I13" s="131"/>
      <c r="J13" s="131"/>
      <c r="K13" s="131"/>
      <c r="L13" s="131"/>
      <c r="M13" s="131"/>
      <c r="N13" s="131"/>
      <c r="O13" s="131"/>
    </row>
    <row r="14" spans="1:15" ht="14.45" x14ac:dyDescent="0.3"/>
    <row r="15" spans="1:15" ht="30" customHeight="1" x14ac:dyDescent="0.25">
      <c r="A15" s="138" t="s">
        <v>470</v>
      </c>
      <c r="B15" s="138"/>
      <c r="C15" s="138"/>
      <c r="D15" s="138"/>
      <c r="E15" s="138"/>
      <c r="F15" s="138"/>
      <c r="G15" s="138"/>
      <c r="H15" s="138"/>
      <c r="I15" s="138"/>
      <c r="J15" s="138"/>
      <c r="K15" s="138"/>
      <c r="L15" s="138"/>
      <c r="M15" s="138"/>
      <c r="N15" s="138"/>
      <c r="O15" s="138"/>
    </row>
    <row r="16" spans="1:15" ht="15.75" x14ac:dyDescent="0.25">
      <c r="A16" s="131" t="s">
        <v>7</v>
      </c>
      <c r="B16" s="131"/>
      <c r="C16" s="131"/>
      <c r="D16" s="131"/>
      <c r="E16" s="131"/>
      <c r="F16" s="131"/>
      <c r="G16" s="131"/>
      <c r="H16" s="131"/>
      <c r="I16" s="131"/>
      <c r="J16" s="131"/>
      <c r="K16" s="131"/>
      <c r="L16" s="131"/>
      <c r="M16" s="131"/>
      <c r="N16" s="131"/>
      <c r="O16" s="131"/>
    </row>
    <row r="17" spans="1:15" ht="15" x14ac:dyDescent="0.25"/>
    <row r="18" spans="1:15" ht="18.75" x14ac:dyDescent="0.3">
      <c r="A18" s="139" t="s">
        <v>133</v>
      </c>
      <c r="B18" s="139"/>
      <c r="C18" s="139"/>
      <c r="D18" s="139"/>
      <c r="E18" s="139"/>
      <c r="F18" s="139"/>
      <c r="G18" s="139"/>
      <c r="H18" s="139"/>
      <c r="I18" s="139"/>
      <c r="J18" s="139"/>
      <c r="K18" s="139"/>
      <c r="L18" s="139"/>
      <c r="M18" s="139"/>
      <c r="N18" s="139"/>
      <c r="O18" s="139"/>
    </row>
    <row r="19" spans="1:15" ht="15.75" x14ac:dyDescent="0.25">
      <c r="A19" s="150" t="s">
        <v>9</v>
      </c>
      <c r="B19" s="150" t="s">
        <v>134</v>
      </c>
      <c r="C19" s="150" t="s">
        <v>135</v>
      </c>
      <c r="D19" s="150" t="s">
        <v>136</v>
      </c>
      <c r="E19" s="143" t="s">
        <v>137</v>
      </c>
      <c r="F19" s="143"/>
      <c r="G19" s="143"/>
      <c r="H19" s="143"/>
      <c r="I19" s="143"/>
      <c r="J19" s="143" t="s">
        <v>138</v>
      </c>
      <c r="K19" s="143"/>
      <c r="L19" s="143"/>
      <c r="M19" s="143"/>
      <c r="N19" s="143"/>
      <c r="O19" s="143"/>
    </row>
    <row r="20" spans="1:15" ht="15.75" x14ac:dyDescent="0.25">
      <c r="A20" s="151"/>
      <c r="B20" s="151"/>
      <c r="C20" s="151"/>
      <c r="D20" s="151"/>
      <c r="E20" s="2" t="s">
        <v>139</v>
      </c>
      <c r="F20" s="2" t="s">
        <v>140</v>
      </c>
      <c r="G20" s="2" t="s">
        <v>141</v>
      </c>
      <c r="H20" s="2" t="s">
        <v>142</v>
      </c>
      <c r="I20" s="2" t="s">
        <v>143</v>
      </c>
      <c r="J20" s="13">
        <v>2017</v>
      </c>
      <c r="K20" s="13">
        <v>2018</v>
      </c>
      <c r="L20" s="13">
        <v>2019</v>
      </c>
      <c r="M20" s="13">
        <v>2020</v>
      </c>
      <c r="N20" s="13">
        <v>2021</v>
      </c>
      <c r="O20" s="13">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4"/>
      <c r="B22" s="14"/>
      <c r="C22" s="14"/>
      <c r="D22" s="14"/>
      <c r="E22" s="14"/>
      <c r="F22" s="14"/>
      <c r="G22" s="14"/>
      <c r="H22" s="14"/>
      <c r="I22" s="14"/>
      <c r="J22" s="14"/>
      <c r="K22" s="14"/>
      <c r="L22" s="14"/>
      <c r="M22" s="14"/>
      <c r="N22" s="14"/>
      <c r="O22" s="1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workbookViewId="0">
      <selection activeCell="I14" sqref="I14"/>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customFormat="1" ht="15.95" customHeight="1" x14ac:dyDescent="0.25">
      <c r="A1" s="8"/>
      <c r="B1" s="8"/>
      <c r="C1" s="1" t="s">
        <v>132</v>
      </c>
      <c r="D1" s="8"/>
      <c r="E1" s="8"/>
      <c r="F1" s="8"/>
      <c r="G1" s="8"/>
      <c r="H1" s="8"/>
      <c r="I1" s="8"/>
      <c r="J1" s="1" t="s">
        <v>0</v>
      </c>
      <c r="K1" s="8"/>
      <c r="L1" s="8"/>
    </row>
    <row r="2" spans="1:12" customFormat="1" ht="15.95" customHeight="1" x14ac:dyDescent="0.25">
      <c r="A2" s="8"/>
      <c r="B2" s="8"/>
      <c r="C2" s="1" t="s">
        <v>132</v>
      </c>
      <c r="D2" s="8"/>
      <c r="E2" s="8"/>
      <c r="F2" s="8"/>
      <c r="G2" s="8"/>
      <c r="H2" s="8"/>
      <c r="I2" s="8"/>
      <c r="J2" s="1" t="s">
        <v>1</v>
      </c>
      <c r="K2" s="8"/>
      <c r="L2" s="8"/>
    </row>
    <row r="3" spans="1:12" customFormat="1" ht="15.95" customHeight="1" x14ac:dyDescent="0.25">
      <c r="A3" s="8"/>
      <c r="B3" s="8"/>
      <c r="C3" s="1" t="s">
        <v>132</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133" t="s">
        <v>638</v>
      </c>
      <c r="B5" s="133"/>
      <c r="C5" s="133"/>
      <c r="D5" s="133"/>
      <c r="E5" s="133"/>
      <c r="F5" s="133"/>
      <c r="G5" s="133"/>
      <c r="H5" s="133"/>
      <c r="I5" s="133"/>
      <c r="J5" s="133"/>
      <c r="K5" s="133"/>
      <c r="L5" s="133"/>
    </row>
    <row r="6" spans="1:12" customFormat="1" ht="15.95" customHeight="1" x14ac:dyDescent="0.25">
      <c r="A6" s="8"/>
      <c r="B6" s="8"/>
      <c r="C6" s="8"/>
      <c r="D6" s="8"/>
      <c r="E6" s="8"/>
      <c r="F6" s="8"/>
      <c r="G6" s="8"/>
      <c r="H6" s="8"/>
      <c r="I6" s="8"/>
      <c r="J6" s="8"/>
      <c r="K6" s="8"/>
      <c r="L6" s="8"/>
    </row>
    <row r="7" spans="1:12" customFormat="1" ht="18.95" customHeight="1" x14ac:dyDescent="0.3">
      <c r="A7" s="134" t="s">
        <v>3</v>
      </c>
      <c r="B7" s="134"/>
      <c r="C7" s="134"/>
      <c r="D7" s="134"/>
      <c r="E7" s="134"/>
      <c r="F7" s="134"/>
      <c r="G7" s="134"/>
      <c r="H7" s="134"/>
      <c r="I7" s="134"/>
      <c r="J7" s="134"/>
      <c r="K7" s="134"/>
      <c r="L7" s="134"/>
    </row>
    <row r="8" spans="1:12" customFormat="1" ht="15.95" customHeight="1" x14ac:dyDescent="0.25">
      <c r="A8" s="8"/>
      <c r="B8" s="8"/>
      <c r="C8" s="8"/>
      <c r="D8" s="8"/>
      <c r="E8" s="8"/>
      <c r="F8" s="8"/>
      <c r="G8" s="8"/>
      <c r="H8" s="8"/>
      <c r="I8" s="8"/>
      <c r="J8" s="8"/>
      <c r="K8" s="8"/>
      <c r="L8" s="8"/>
    </row>
    <row r="9" spans="1:12" customFormat="1" ht="15.95" customHeight="1" x14ac:dyDescent="0.25">
      <c r="A9" s="133" t="s">
        <v>4</v>
      </c>
      <c r="B9" s="133"/>
      <c r="C9" s="133"/>
      <c r="D9" s="133"/>
      <c r="E9" s="133"/>
      <c r="F9" s="133"/>
      <c r="G9" s="133"/>
      <c r="H9" s="133"/>
      <c r="I9" s="133"/>
      <c r="J9" s="133"/>
      <c r="K9" s="133"/>
      <c r="L9" s="133"/>
    </row>
    <row r="10" spans="1:12" customFormat="1" ht="15.95" customHeight="1" x14ac:dyDescent="0.25">
      <c r="A10" s="131" t="s">
        <v>5</v>
      </c>
      <c r="B10" s="131"/>
      <c r="C10" s="131"/>
      <c r="D10" s="131"/>
      <c r="E10" s="131"/>
      <c r="F10" s="131"/>
      <c r="G10" s="131"/>
      <c r="H10" s="131"/>
      <c r="I10" s="131"/>
      <c r="J10" s="131"/>
      <c r="K10" s="131"/>
      <c r="L10" s="131"/>
    </row>
    <row r="11" spans="1:12" customFormat="1" ht="15.95" customHeight="1" x14ac:dyDescent="0.25">
      <c r="A11" s="8"/>
      <c r="B11" s="8"/>
      <c r="C11" s="8"/>
      <c r="D11" s="8"/>
      <c r="E11" s="8"/>
      <c r="F11" s="8"/>
      <c r="G11" s="8"/>
      <c r="H11" s="8"/>
      <c r="I11" s="8"/>
      <c r="J11" s="8"/>
      <c r="K11" s="8"/>
      <c r="L11" s="8"/>
    </row>
    <row r="12" spans="1:12" customFormat="1" ht="15.95" customHeight="1" x14ac:dyDescent="0.25">
      <c r="A12" s="133" t="s">
        <v>450</v>
      </c>
      <c r="B12" s="133"/>
      <c r="C12" s="133"/>
      <c r="D12" s="133"/>
      <c r="E12" s="133"/>
      <c r="F12" s="133"/>
      <c r="G12" s="133"/>
      <c r="H12" s="133"/>
      <c r="I12" s="133"/>
      <c r="J12" s="133"/>
      <c r="K12" s="133"/>
      <c r="L12" s="133"/>
    </row>
    <row r="13" spans="1:12" customFormat="1" ht="15.95" customHeight="1" x14ac:dyDescent="0.25">
      <c r="A13" s="131" t="s">
        <v>6</v>
      </c>
      <c r="B13" s="131"/>
      <c r="C13" s="131"/>
      <c r="D13" s="131"/>
      <c r="E13" s="131"/>
      <c r="F13" s="131"/>
      <c r="G13" s="131"/>
      <c r="H13" s="131"/>
      <c r="I13" s="131"/>
      <c r="J13" s="131"/>
      <c r="K13" s="131"/>
      <c r="L13" s="131"/>
    </row>
    <row r="14" spans="1:12" customFormat="1" ht="15.95" customHeight="1" x14ac:dyDescent="0.3">
      <c r="A14" s="8"/>
      <c r="B14" s="8"/>
      <c r="C14" s="8"/>
      <c r="D14" s="8"/>
      <c r="E14" s="8"/>
      <c r="F14" s="8"/>
      <c r="G14" s="8"/>
      <c r="H14" s="8"/>
      <c r="I14" s="8"/>
      <c r="J14" s="8"/>
      <c r="K14" s="8"/>
      <c r="L14" s="8"/>
    </row>
    <row r="15" spans="1:12" customFormat="1" ht="15.95" customHeight="1" x14ac:dyDescent="0.25">
      <c r="A15" s="138" t="s">
        <v>470</v>
      </c>
      <c r="B15" s="138"/>
      <c r="C15" s="138"/>
      <c r="D15" s="138"/>
      <c r="E15" s="138"/>
      <c r="F15" s="138"/>
      <c r="G15" s="138"/>
      <c r="H15" s="138"/>
      <c r="I15" s="138"/>
      <c r="J15" s="138"/>
      <c r="K15" s="138"/>
      <c r="L15" s="138"/>
    </row>
    <row r="16" spans="1:12" customFormat="1" ht="15.95" customHeight="1" x14ac:dyDescent="0.25">
      <c r="A16" s="131" t="s">
        <v>7</v>
      </c>
      <c r="B16" s="131"/>
      <c r="C16" s="131"/>
      <c r="D16" s="131"/>
      <c r="E16" s="131"/>
      <c r="F16" s="131"/>
      <c r="G16" s="131"/>
      <c r="H16" s="131"/>
      <c r="I16" s="131"/>
      <c r="J16" s="131"/>
      <c r="K16" s="131"/>
      <c r="L16" s="131"/>
    </row>
    <row r="17" spans="1:12" customFormat="1" ht="15.95" customHeight="1" x14ac:dyDescent="0.25">
      <c r="A17" s="8"/>
      <c r="B17" s="8"/>
      <c r="C17" s="8"/>
      <c r="D17" s="8"/>
      <c r="E17" s="8"/>
      <c r="F17" s="8"/>
      <c r="G17" s="8"/>
      <c r="H17" s="8"/>
      <c r="I17" s="8"/>
      <c r="J17" s="8"/>
      <c r="K17" s="8"/>
      <c r="L17" s="8"/>
    </row>
    <row r="18" spans="1:12" customFormat="1" ht="18.95" customHeight="1" x14ac:dyDescent="0.3">
      <c r="A18" s="139" t="s">
        <v>144</v>
      </c>
      <c r="B18" s="139"/>
      <c r="C18" s="139"/>
      <c r="D18" s="139"/>
      <c r="E18" s="139"/>
      <c r="F18" s="139"/>
      <c r="G18" s="139"/>
      <c r="H18" s="139"/>
      <c r="I18" s="139"/>
      <c r="J18" s="139"/>
      <c r="K18" s="139"/>
      <c r="L18" s="139"/>
    </row>
    <row r="19" spans="1:12" customFormat="1" ht="15.95" customHeight="1" x14ac:dyDescent="0.25">
      <c r="A19" s="8"/>
      <c r="B19" s="8"/>
      <c r="C19" s="8"/>
      <c r="D19" s="8"/>
      <c r="E19" s="8"/>
      <c r="F19" s="8"/>
      <c r="G19" s="8"/>
      <c r="H19" s="8"/>
      <c r="I19" s="8"/>
      <c r="J19" s="8"/>
      <c r="K19" s="8"/>
      <c r="L19" s="8"/>
    </row>
    <row r="20" spans="1:12" customFormat="1" ht="15.95" customHeight="1" thickBot="1" x14ac:dyDescent="0.3">
      <c r="A20" s="171" t="s">
        <v>145</v>
      </c>
      <c r="B20" s="171"/>
      <c r="C20" s="171"/>
      <c r="D20" s="171"/>
      <c r="E20" s="171" t="s">
        <v>146</v>
      </c>
      <c r="F20" s="171"/>
      <c r="G20" s="8"/>
      <c r="H20" s="8"/>
      <c r="I20" s="8"/>
      <c r="J20" s="8"/>
      <c r="K20" s="8"/>
      <c r="L20" s="8"/>
    </row>
    <row r="21" spans="1:12" customFormat="1" ht="15.95" customHeight="1" thickBot="1" x14ac:dyDescent="0.3">
      <c r="A21" s="166" t="s">
        <v>147</v>
      </c>
      <c r="B21" s="166"/>
      <c r="C21" s="166"/>
      <c r="D21" s="166"/>
      <c r="E21" s="172">
        <f>'6.2. Паспорт фин осв ввод '!D30*1000000</f>
        <v>10789061.520000001</v>
      </c>
      <c r="F21" s="172"/>
      <c r="G21" s="8"/>
      <c r="H21" s="171" t="s">
        <v>148</v>
      </c>
      <c r="I21" s="171"/>
      <c r="J21" s="171"/>
      <c r="K21" s="8"/>
      <c r="L21" s="8"/>
    </row>
    <row r="22" spans="1:12" customFormat="1" ht="15.95" customHeight="1" thickBot="1" x14ac:dyDescent="0.3">
      <c r="A22" s="162" t="s">
        <v>149</v>
      </c>
      <c r="B22" s="162"/>
      <c r="C22" s="162"/>
      <c r="D22" s="162"/>
      <c r="E22" s="168"/>
      <c r="F22" s="168"/>
      <c r="G22" s="26"/>
      <c r="H22" s="143" t="s">
        <v>150</v>
      </c>
      <c r="I22" s="143"/>
      <c r="J22" s="143"/>
      <c r="K22" s="169" t="s">
        <v>31</v>
      </c>
      <c r="L22" s="169"/>
    </row>
    <row r="23" spans="1:12" customFormat="1" ht="32.1" customHeight="1" thickBot="1" x14ac:dyDescent="0.3">
      <c r="A23" s="162" t="s">
        <v>151</v>
      </c>
      <c r="B23" s="162"/>
      <c r="C23" s="162"/>
      <c r="D23" s="162"/>
      <c r="E23" s="163">
        <v>35</v>
      </c>
      <c r="F23" s="163"/>
      <c r="G23" s="26"/>
      <c r="H23" s="143" t="s">
        <v>152</v>
      </c>
      <c r="I23" s="143"/>
      <c r="J23" s="143"/>
      <c r="K23" s="169" t="s">
        <v>31</v>
      </c>
      <c r="L23" s="169"/>
    </row>
    <row r="24" spans="1:12" customFormat="1" ht="48" customHeight="1" thickBot="1" x14ac:dyDescent="0.3">
      <c r="A24" s="164" t="s">
        <v>153</v>
      </c>
      <c r="B24" s="164"/>
      <c r="C24" s="164"/>
      <c r="D24" s="164"/>
      <c r="E24" s="163">
        <v>1</v>
      </c>
      <c r="F24" s="163"/>
      <c r="G24" s="26"/>
      <c r="H24" s="143" t="s">
        <v>154</v>
      </c>
      <c r="I24" s="143"/>
      <c r="J24" s="143"/>
      <c r="K24" s="170">
        <v>-9315741.5999999996</v>
      </c>
      <c r="L24" s="170"/>
    </row>
    <row r="25" spans="1:12" customFormat="1" ht="15.95" customHeight="1" thickBot="1" x14ac:dyDescent="0.3">
      <c r="A25" s="166" t="s">
        <v>155</v>
      </c>
      <c r="B25" s="166"/>
      <c r="C25" s="166"/>
      <c r="D25" s="166"/>
      <c r="E25" s="168"/>
      <c r="F25" s="168"/>
      <c r="G25" s="8"/>
      <c r="H25" s="8"/>
      <c r="I25" s="8"/>
      <c r="J25" s="8"/>
      <c r="K25" s="8"/>
      <c r="L25" s="8"/>
    </row>
    <row r="26" spans="1:12" customFormat="1" ht="15.95" customHeight="1" thickBot="1" x14ac:dyDescent="0.3">
      <c r="A26" s="162" t="s">
        <v>156</v>
      </c>
      <c r="B26" s="162"/>
      <c r="C26" s="162"/>
      <c r="D26" s="162"/>
      <c r="E26" s="168"/>
      <c r="F26" s="168"/>
      <c r="G26" s="8"/>
      <c r="H26" s="152" t="s">
        <v>482</v>
      </c>
      <c r="I26" s="152"/>
      <c r="J26" s="152"/>
      <c r="K26" s="152"/>
      <c r="L26" s="152"/>
    </row>
    <row r="27" spans="1:12" customFormat="1" ht="15.95" customHeight="1" thickBot="1" x14ac:dyDescent="0.3">
      <c r="A27" s="162" t="s">
        <v>157</v>
      </c>
      <c r="B27" s="162"/>
      <c r="C27" s="162"/>
      <c r="D27" s="162"/>
      <c r="E27" s="168"/>
      <c r="F27" s="168"/>
      <c r="G27" s="8"/>
      <c r="H27" s="8"/>
      <c r="I27" s="8"/>
      <c r="J27" s="8"/>
      <c r="K27" s="8"/>
      <c r="L27" s="8"/>
    </row>
    <row r="28" spans="1:12" customFormat="1" ht="32.1" customHeight="1" thickBot="1" x14ac:dyDescent="0.3">
      <c r="A28" s="162" t="s">
        <v>158</v>
      </c>
      <c r="B28" s="162"/>
      <c r="C28" s="162"/>
      <c r="D28" s="162"/>
      <c r="E28" s="168"/>
      <c r="F28" s="168"/>
      <c r="G28" s="8"/>
      <c r="H28" s="8"/>
      <c r="I28" s="8"/>
      <c r="J28" s="8"/>
      <c r="K28" s="8"/>
      <c r="L28" s="8"/>
    </row>
    <row r="29" spans="1:12" customFormat="1" ht="15.95" customHeight="1" thickBot="1" x14ac:dyDescent="0.3">
      <c r="A29" s="162" t="s">
        <v>159</v>
      </c>
      <c r="B29" s="162"/>
      <c r="C29" s="162"/>
      <c r="D29" s="162"/>
      <c r="E29" s="168"/>
      <c r="F29" s="168"/>
      <c r="G29" s="8"/>
      <c r="H29" s="8"/>
      <c r="I29" s="8"/>
      <c r="J29" s="8"/>
      <c r="K29" s="8"/>
      <c r="L29" s="8"/>
    </row>
    <row r="30" spans="1:12" customFormat="1" ht="15.95" customHeight="1" thickBot="1" x14ac:dyDescent="0.3">
      <c r="A30" s="162" t="s">
        <v>160</v>
      </c>
      <c r="B30" s="162"/>
      <c r="C30" s="162"/>
      <c r="D30" s="162"/>
      <c r="E30" s="168"/>
      <c r="F30" s="168"/>
      <c r="G30" s="8"/>
      <c r="H30" s="8"/>
      <c r="I30" s="8"/>
      <c r="J30" s="8"/>
      <c r="K30" s="8"/>
      <c r="L30" s="8"/>
    </row>
    <row r="31" spans="1:12" customFormat="1" ht="15.95" customHeight="1" thickBot="1" x14ac:dyDescent="0.3">
      <c r="A31" s="162"/>
      <c r="B31" s="162"/>
      <c r="C31" s="162"/>
      <c r="D31" s="162"/>
      <c r="E31" s="169"/>
      <c r="F31" s="169"/>
      <c r="G31" s="8"/>
      <c r="H31" s="8"/>
      <c r="I31" s="8"/>
      <c r="J31" s="8"/>
      <c r="K31" s="8"/>
      <c r="L31" s="8"/>
    </row>
    <row r="32" spans="1:12" customFormat="1" ht="15.95" customHeight="1" thickBot="1" x14ac:dyDescent="0.3">
      <c r="A32" s="164" t="s">
        <v>161</v>
      </c>
      <c r="B32" s="164"/>
      <c r="C32" s="164"/>
      <c r="D32" s="164"/>
      <c r="E32" s="163">
        <v>20</v>
      </c>
      <c r="F32" s="163"/>
      <c r="G32" s="8"/>
      <c r="H32" s="8"/>
      <c r="I32" s="8"/>
      <c r="J32" s="8"/>
      <c r="K32" s="8"/>
      <c r="L32" s="8"/>
    </row>
    <row r="33" spans="1:50" customFormat="1" ht="15.95" customHeight="1" thickBot="1" x14ac:dyDescent="0.3">
      <c r="A33" s="166"/>
      <c r="B33" s="166"/>
      <c r="C33" s="166"/>
      <c r="D33" s="166"/>
      <c r="E33" s="169"/>
      <c r="F33" s="169"/>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row>
    <row r="34" spans="1:50" customFormat="1" ht="15.95" customHeight="1" thickBot="1" x14ac:dyDescent="0.3">
      <c r="A34" s="162" t="s">
        <v>162</v>
      </c>
      <c r="B34" s="162"/>
      <c r="C34" s="162"/>
      <c r="D34" s="162"/>
      <c r="E34" s="168"/>
      <c r="F34" s="16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row>
    <row r="35" spans="1:50" customFormat="1" ht="15.95" customHeight="1" thickBot="1" x14ac:dyDescent="0.3">
      <c r="A35" s="164" t="s">
        <v>163</v>
      </c>
      <c r="B35" s="164"/>
      <c r="C35" s="164"/>
      <c r="D35" s="164"/>
      <c r="E35" s="168"/>
      <c r="F35" s="16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row>
    <row r="36" spans="1:50" customFormat="1" ht="15.95" customHeight="1" thickBot="1" x14ac:dyDescent="0.3">
      <c r="A36" s="166" t="s">
        <v>164</v>
      </c>
      <c r="B36" s="166"/>
      <c r="C36" s="166"/>
      <c r="D36" s="166"/>
      <c r="E36" s="163">
        <v>8</v>
      </c>
      <c r="F36" s="163"/>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row>
    <row r="37" spans="1:50" customFormat="1" ht="15.95" customHeight="1" thickBot="1" x14ac:dyDescent="0.3">
      <c r="A37" s="162" t="s">
        <v>165</v>
      </c>
      <c r="B37" s="162"/>
      <c r="C37" s="162"/>
      <c r="D37" s="162"/>
      <c r="E37" s="167">
        <v>8.42</v>
      </c>
      <c r="F37" s="167"/>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row>
    <row r="38" spans="1:50" customFormat="1" ht="15.95" customHeight="1" thickBot="1" x14ac:dyDescent="0.3">
      <c r="A38" s="162" t="s">
        <v>166</v>
      </c>
      <c r="B38" s="162"/>
      <c r="C38" s="162"/>
      <c r="D38" s="162"/>
      <c r="E38" s="167">
        <v>8.42</v>
      </c>
      <c r="F38" s="167"/>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row>
    <row r="39" spans="1:50" customFormat="1" ht="15.95" customHeight="1" thickBot="1" x14ac:dyDescent="0.3">
      <c r="A39" s="162" t="s">
        <v>167</v>
      </c>
      <c r="B39" s="162"/>
      <c r="C39" s="162"/>
      <c r="D39" s="162"/>
      <c r="E39" s="168"/>
      <c r="F39" s="16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row>
    <row r="40" spans="1:50" customFormat="1" ht="15.95" customHeight="1" thickBot="1" x14ac:dyDescent="0.3">
      <c r="A40" s="162" t="s">
        <v>168</v>
      </c>
      <c r="B40" s="162"/>
      <c r="C40" s="162"/>
      <c r="D40" s="162"/>
      <c r="E40" s="165">
        <v>16.5</v>
      </c>
      <c r="F40" s="165"/>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row>
    <row r="41" spans="1:50" customFormat="1" ht="15.95" customHeight="1" thickBot="1" x14ac:dyDescent="0.3">
      <c r="A41" s="162" t="s">
        <v>169</v>
      </c>
      <c r="B41" s="162"/>
      <c r="C41" s="162"/>
      <c r="D41" s="162"/>
      <c r="E41" s="163">
        <v>100</v>
      </c>
      <c r="F41" s="163"/>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row>
    <row r="42" spans="1:50" customFormat="1" ht="15.95" customHeight="1" thickBot="1" x14ac:dyDescent="0.3">
      <c r="A42" s="164" t="s">
        <v>170</v>
      </c>
      <c r="B42" s="164"/>
      <c r="C42" s="164"/>
      <c r="D42" s="164"/>
      <c r="E42" s="165">
        <v>16.5</v>
      </c>
      <c r="F42" s="165"/>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row>
    <row r="43" spans="1:50" customFormat="1" ht="15.95" customHeight="1" x14ac:dyDescent="0.25">
      <c r="A43" s="166" t="s">
        <v>171</v>
      </c>
      <c r="B43" s="166"/>
      <c r="C43" s="166"/>
      <c r="D43" s="166"/>
      <c r="E43" s="160" t="s">
        <v>483</v>
      </c>
      <c r="F43" s="160"/>
      <c r="G43" s="47">
        <v>2018</v>
      </c>
      <c r="H43" s="47">
        <v>2019</v>
      </c>
      <c r="I43" s="47">
        <v>2020</v>
      </c>
      <c r="J43" s="47">
        <v>2021</v>
      </c>
      <c r="K43" s="47">
        <v>2022</v>
      </c>
      <c r="L43" s="47">
        <v>2023</v>
      </c>
      <c r="M43" s="47">
        <v>2024</v>
      </c>
      <c r="N43" s="47">
        <v>2025</v>
      </c>
      <c r="O43" s="47">
        <v>2026</v>
      </c>
      <c r="P43" s="47">
        <v>2027</v>
      </c>
      <c r="Q43" s="47">
        <v>2028</v>
      </c>
      <c r="R43" s="47">
        <v>2029</v>
      </c>
      <c r="S43" s="47">
        <v>2030</v>
      </c>
      <c r="T43" s="47">
        <v>2031</v>
      </c>
      <c r="U43" s="47">
        <v>2032</v>
      </c>
      <c r="V43" s="47">
        <v>2033</v>
      </c>
      <c r="W43" s="47">
        <v>2034</v>
      </c>
      <c r="X43" s="47">
        <v>2035</v>
      </c>
      <c r="Y43" s="47">
        <v>2036</v>
      </c>
      <c r="Z43" s="47">
        <v>2037</v>
      </c>
      <c r="AA43" s="47">
        <v>2038</v>
      </c>
      <c r="AB43" s="47">
        <v>2039</v>
      </c>
      <c r="AC43" s="47">
        <v>2040</v>
      </c>
      <c r="AD43" s="47">
        <v>2041</v>
      </c>
      <c r="AE43" s="47">
        <v>2042</v>
      </c>
      <c r="AF43" s="47">
        <v>2043</v>
      </c>
      <c r="AG43" s="47">
        <v>2044</v>
      </c>
      <c r="AH43" s="47">
        <v>2045</v>
      </c>
      <c r="AI43" s="47">
        <v>2046</v>
      </c>
      <c r="AJ43" s="47">
        <v>2047</v>
      </c>
      <c r="AK43" s="47">
        <v>2048</v>
      </c>
      <c r="AL43" s="47">
        <v>2049</v>
      </c>
      <c r="AM43" s="47">
        <v>2050</v>
      </c>
      <c r="AN43" s="47">
        <v>2051</v>
      </c>
      <c r="AO43" s="47">
        <v>2052</v>
      </c>
      <c r="AP43" s="47">
        <v>2053</v>
      </c>
      <c r="AQ43" s="47">
        <v>2054</v>
      </c>
      <c r="AR43" s="47">
        <v>2055</v>
      </c>
      <c r="AS43" s="47">
        <v>2056</v>
      </c>
      <c r="AT43" s="45"/>
      <c r="AU43" s="45"/>
      <c r="AV43" s="45"/>
      <c r="AW43" s="45"/>
      <c r="AX43" s="45" t="s">
        <v>484</v>
      </c>
    </row>
    <row r="44" spans="1:50" customFormat="1" ht="15.95" customHeight="1" x14ac:dyDescent="0.25">
      <c r="A44" s="153" t="s">
        <v>172</v>
      </c>
      <c r="B44" s="153"/>
      <c r="C44" s="153"/>
      <c r="D44" s="153"/>
      <c r="E44" s="154"/>
      <c r="F44" s="154"/>
      <c r="G44" s="48">
        <v>3.7</v>
      </c>
      <c r="H44" s="49">
        <v>4</v>
      </c>
      <c r="I44" s="49">
        <v>4</v>
      </c>
      <c r="J44" s="49">
        <v>4</v>
      </c>
      <c r="K44" s="49">
        <v>4</v>
      </c>
      <c r="L44" s="49">
        <v>4</v>
      </c>
      <c r="M44" s="49">
        <v>4</v>
      </c>
      <c r="N44" s="49">
        <v>4</v>
      </c>
      <c r="O44" s="49">
        <v>4</v>
      </c>
      <c r="P44" s="49">
        <v>4</v>
      </c>
      <c r="Q44" s="49">
        <v>4</v>
      </c>
      <c r="R44" s="49">
        <v>4</v>
      </c>
      <c r="S44" s="49">
        <v>4</v>
      </c>
      <c r="T44" s="49">
        <v>4</v>
      </c>
      <c r="U44" s="49">
        <v>4</v>
      </c>
      <c r="V44" s="49">
        <v>4</v>
      </c>
      <c r="W44" s="49">
        <v>4</v>
      </c>
      <c r="X44" s="49">
        <v>4</v>
      </c>
      <c r="Y44" s="49">
        <v>4</v>
      </c>
      <c r="Z44" s="49">
        <v>4</v>
      </c>
      <c r="AA44" s="49">
        <v>4</v>
      </c>
      <c r="AB44" s="49">
        <v>4</v>
      </c>
      <c r="AC44" s="49">
        <v>4</v>
      </c>
      <c r="AD44" s="49">
        <v>4</v>
      </c>
      <c r="AE44" s="49">
        <v>4</v>
      </c>
      <c r="AF44" s="49">
        <v>4</v>
      </c>
      <c r="AG44" s="49">
        <v>4</v>
      </c>
      <c r="AH44" s="49">
        <v>4</v>
      </c>
      <c r="AI44" s="49">
        <v>4</v>
      </c>
      <c r="AJ44" s="49">
        <v>4</v>
      </c>
      <c r="AK44" s="49">
        <v>4</v>
      </c>
      <c r="AL44" s="49">
        <v>4</v>
      </c>
      <c r="AM44" s="49">
        <v>4</v>
      </c>
      <c r="AN44" s="49">
        <v>4</v>
      </c>
      <c r="AO44" s="49">
        <v>4</v>
      </c>
      <c r="AP44" s="49">
        <v>4</v>
      </c>
      <c r="AQ44" s="49">
        <v>4</v>
      </c>
      <c r="AR44" s="49">
        <v>4</v>
      </c>
      <c r="AS44" s="49">
        <v>4</v>
      </c>
      <c r="AT44" s="46"/>
      <c r="AU44" s="46"/>
      <c r="AV44" s="46"/>
      <c r="AW44" s="46"/>
      <c r="AX44" s="50"/>
    </row>
    <row r="45" spans="1:50" customFormat="1" ht="15.95" customHeight="1" x14ac:dyDescent="0.25">
      <c r="A45" s="153" t="s">
        <v>173</v>
      </c>
      <c r="B45" s="153"/>
      <c r="C45" s="153"/>
      <c r="D45" s="153"/>
      <c r="E45" s="154"/>
      <c r="F45" s="154"/>
      <c r="G45" s="48">
        <v>3.7</v>
      </c>
      <c r="H45" s="48">
        <v>7.8</v>
      </c>
      <c r="I45" s="48">
        <v>12.2</v>
      </c>
      <c r="J45" s="48">
        <v>16.600000000000001</v>
      </c>
      <c r="K45" s="48">
        <v>21.3</v>
      </c>
      <c r="L45" s="48">
        <v>26.2</v>
      </c>
      <c r="M45" s="48">
        <v>31.2</v>
      </c>
      <c r="N45" s="48">
        <v>36.5</v>
      </c>
      <c r="O45" s="48">
        <v>41.9</v>
      </c>
      <c r="P45" s="48">
        <v>47.6</v>
      </c>
      <c r="Q45" s="48">
        <v>53.5</v>
      </c>
      <c r="R45" s="48">
        <v>59.6</v>
      </c>
      <c r="S45" s="49">
        <v>66</v>
      </c>
      <c r="T45" s="48">
        <v>72.7</v>
      </c>
      <c r="U45" s="48">
        <v>79.599999999999994</v>
      </c>
      <c r="V45" s="48">
        <v>86.8</v>
      </c>
      <c r="W45" s="48">
        <v>94.2</v>
      </c>
      <c r="X45" s="49">
        <v>102</v>
      </c>
      <c r="Y45" s="48">
        <v>110.1</v>
      </c>
      <c r="Z45" s="48">
        <v>118.5</v>
      </c>
      <c r="AA45" s="48">
        <v>127.2</v>
      </c>
      <c r="AB45" s="48">
        <v>136.30000000000001</v>
      </c>
      <c r="AC45" s="48">
        <v>145.80000000000001</v>
      </c>
      <c r="AD45" s="48">
        <v>155.6</v>
      </c>
      <c r="AE45" s="48">
        <v>165.8</v>
      </c>
      <c r="AF45" s="48">
        <v>176.4</v>
      </c>
      <c r="AG45" s="48">
        <v>187.5</v>
      </c>
      <c r="AH45" s="49">
        <v>199</v>
      </c>
      <c r="AI45" s="49">
        <v>211</v>
      </c>
      <c r="AJ45" s="48">
        <v>223.4</v>
      </c>
      <c r="AK45" s="48">
        <v>236.3</v>
      </c>
      <c r="AL45" s="48">
        <v>249.8</v>
      </c>
      <c r="AM45" s="48">
        <v>263.8</v>
      </c>
      <c r="AN45" s="48">
        <v>278.3</v>
      </c>
      <c r="AO45" s="48">
        <v>293.5</v>
      </c>
      <c r="AP45" s="48">
        <v>309.2</v>
      </c>
      <c r="AQ45" s="48">
        <v>325.60000000000002</v>
      </c>
      <c r="AR45" s="48">
        <v>342.6</v>
      </c>
      <c r="AS45" s="48">
        <v>360.3</v>
      </c>
      <c r="AT45" s="46"/>
      <c r="AU45" s="46"/>
      <c r="AV45" s="46"/>
      <c r="AW45" s="46"/>
      <c r="AX45" s="50"/>
    </row>
    <row r="46" spans="1:50" customFormat="1" ht="15.95" customHeight="1" x14ac:dyDescent="0.25">
      <c r="A46" s="153" t="s">
        <v>485</v>
      </c>
      <c r="B46" s="153"/>
      <c r="C46" s="153"/>
      <c r="D46" s="153"/>
      <c r="E46" s="154"/>
      <c r="F46" s="154"/>
      <c r="G46" s="50"/>
      <c r="H46" s="50"/>
      <c r="I46" s="48">
        <v>5.4</v>
      </c>
      <c r="J46" s="48">
        <v>5.6</v>
      </c>
      <c r="K46" s="48">
        <v>5.8</v>
      </c>
      <c r="L46" s="49">
        <v>6</v>
      </c>
      <c r="M46" s="48">
        <v>6.3</v>
      </c>
      <c r="N46" s="48">
        <v>6.5</v>
      </c>
      <c r="O46" s="48">
        <v>6.8</v>
      </c>
      <c r="P46" s="49">
        <v>7</v>
      </c>
      <c r="Q46" s="48">
        <v>7.3</v>
      </c>
      <c r="R46" s="48">
        <v>7.6</v>
      </c>
      <c r="S46" s="48">
        <v>7.9</v>
      </c>
      <c r="T46" s="48">
        <v>8.1999999999999993</v>
      </c>
      <c r="U46" s="48">
        <v>8.6</v>
      </c>
      <c r="V46" s="48">
        <v>8.9</v>
      </c>
      <c r="W46" s="48">
        <v>9.3000000000000007</v>
      </c>
      <c r="X46" s="48">
        <v>9.6</v>
      </c>
      <c r="Y46" s="49">
        <v>10</v>
      </c>
      <c r="Z46" s="48">
        <v>10.4</v>
      </c>
      <c r="AA46" s="48">
        <v>10.8</v>
      </c>
      <c r="AB46" s="48">
        <v>11.3</v>
      </c>
      <c r="AC46" s="48">
        <v>11.7</v>
      </c>
      <c r="AD46" s="48">
        <v>12.2</v>
      </c>
      <c r="AE46" s="48">
        <v>12.7</v>
      </c>
      <c r="AF46" s="48">
        <v>13.2</v>
      </c>
      <c r="AG46" s="48">
        <v>13.7</v>
      </c>
      <c r="AH46" s="48">
        <v>14.3</v>
      </c>
      <c r="AI46" s="48">
        <v>14.8</v>
      </c>
      <c r="AJ46" s="48">
        <v>15.4</v>
      </c>
      <c r="AK46" s="48">
        <v>16.100000000000001</v>
      </c>
      <c r="AL46" s="48">
        <v>16.7</v>
      </c>
      <c r="AM46" s="48">
        <v>17.399999999999999</v>
      </c>
      <c r="AN46" s="48">
        <v>18.100000000000001</v>
      </c>
      <c r="AO46" s="48">
        <v>18.8</v>
      </c>
      <c r="AP46" s="48">
        <v>19.5</v>
      </c>
      <c r="AQ46" s="48">
        <v>20.3</v>
      </c>
      <c r="AR46" s="48">
        <v>21.1</v>
      </c>
      <c r="AS46" s="49">
        <v>22</v>
      </c>
      <c r="AT46" s="46"/>
      <c r="AU46" s="46"/>
      <c r="AV46" s="46"/>
      <c r="AW46" s="46"/>
      <c r="AX46" s="48">
        <v>508.7</v>
      </c>
    </row>
    <row r="47" spans="1:50"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row>
    <row r="48" spans="1:50" customFormat="1" ht="15.95" customHeight="1" x14ac:dyDescent="0.25">
      <c r="A48" s="161" t="s">
        <v>174</v>
      </c>
      <c r="B48" s="161"/>
      <c r="C48" s="161"/>
      <c r="D48" s="161"/>
      <c r="E48" s="160" t="s">
        <v>483</v>
      </c>
      <c r="F48" s="160"/>
      <c r="G48" s="47">
        <v>2018</v>
      </c>
      <c r="H48" s="47">
        <v>2019</v>
      </c>
      <c r="I48" s="47">
        <v>2020</v>
      </c>
      <c r="J48" s="47">
        <v>2021</v>
      </c>
      <c r="K48" s="47">
        <v>2022</v>
      </c>
      <c r="L48" s="47">
        <v>2023</v>
      </c>
      <c r="M48" s="47">
        <v>2024</v>
      </c>
      <c r="N48" s="47">
        <v>2025</v>
      </c>
      <c r="O48" s="47">
        <v>2026</v>
      </c>
      <c r="P48" s="47">
        <v>2027</v>
      </c>
      <c r="Q48" s="47">
        <v>2028</v>
      </c>
      <c r="R48" s="47">
        <v>2029</v>
      </c>
      <c r="S48" s="47">
        <v>2030</v>
      </c>
      <c r="T48" s="47">
        <v>2031</v>
      </c>
      <c r="U48" s="47">
        <v>2032</v>
      </c>
      <c r="V48" s="47">
        <v>2033</v>
      </c>
      <c r="W48" s="47">
        <v>2034</v>
      </c>
      <c r="X48" s="47">
        <v>2035</v>
      </c>
      <c r="Y48" s="47">
        <v>2036</v>
      </c>
      <c r="Z48" s="47">
        <v>2037</v>
      </c>
      <c r="AA48" s="47">
        <v>2038</v>
      </c>
      <c r="AB48" s="47">
        <v>2039</v>
      </c>
      <c r="AC48" s="47">
        <v>2040</v>
      </c>
      <c r="AD48" s="47">
        <v>2041</v>
      </c>
      <c r="AE48" s="47">
        <v>2042</v>
      </c>
      <c r="AF48" s="47">
        <v>2043</v>
      </c>
      <c r="AG48" s="47">
        <v>2044</v>
      </c>
      <c r="AH48" s="47">
        <v>2045</v>
      </c>
      <c r="AI48" s="47">
        <v>2046</v>
      </c>
      <c r="AJ48" s="47">
        <v>2047</v>
      </c>
      <c r="AK48" s="47">
        <v>2048</v>
      </c>
      <c r="AL48" s="47">
        <v>2049</v>
      </c>
      <c r="AM48" s="47">
        <v>2050</v>
      </c>
      <c r="AN48" s="47">
        <v>2051</v>
      </c>
      <c r="AO48" s="47">
        <v>2052</v>
      </c>
      <c r="AP48" s="47">
        <v>2053</v>
      </c>
      <c r="AQ48" s="47">
        <v>2054</v>
      </c>
      <c r="AR48" s="47">
        <v>2055</v>
      </c>
      <c r="AS48" s="47">
        <v>2056</v>
      </c>
      <c r="AT48" s="45"/>
      <c r="AU48" s="45"/>
      <c r="AV48" s="45"/>
      <c r="AW48" s="45"/>
      <c r="AX48" s="45" t="s">
        <v>484</v>
      </c>
    </row>
    <row r="49" spans="1:50" customFormat="1" ht="15.95" customHeight="1" x14ac:dyDescent="0.25">
      <c r="A49" s="153" t="s">
        <v>175</v>
      </c>
      <c r="B49" s="153"/>
      <c r="C49" s="153"/>
      <c r="D49" s="153"/>
      <c r="E49" s="154"/>
      <c r="F49" s="154"/>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50"/>
      <c r="AI49" s="50"/>
      <c r="AJ49" s="50"/>
      <c r="AK49" s="50"/>
      <c r="AL49" s="50"/>
      <c r="AM49" s="50"/>
      <c r="AN49" s="50"/>
      <c r="AO49" s="50"/>
      <c r="AP49" s="50"/>
      <c r="AQ49" s="50"/>
      <c r="AR49" s="50"/>
      <c r="AS49" s="50"/>
      <c r="AT49" s="46"/>
      <c r="AU49" s="46"/>
      <c r="AV49" s="46"/>
      <c r="AW49" s="46"/>
      <c r="AX49" s="50"/>
    </row>
    <row r="50" spans="1:50" customFormat="1" ht="15.95" customHeight="1" x14ac:dyDescent="0.25">
      <c r="A50" s="153" t="s">
        <v>176</v>
      </c>
      <c r="B50" s="153"/>
      <c r="C50" s="153"/>
      <c r="D50" s="153"/>
      <c r="E50" s="154"/>
      <c r="F50" s="154"/>
      <c r="G50" s="50"/>
      <c r="H50" s="50"/>
      <c r="I50" s="50"/>
      <c r="J50" s="50"/>
      <c r="K50" s="50"/>
      <c r="L50" s="50"/>
      <c r="M50" s="50"/>
      <c r="N50" s="50"/>
      <c r="O50" s="50"/>
      <c r="P50" s="50"/>
      <c r="Q50" s="50"/>
      <c r="R50" s="50"/>
      <c r="S50" s="50"/>
      <c r="T50" s="50"/>
      <c r="U50" s="50"/>
      <c r="V50" s="50"/>
      <c r="W50" s="50"/>
      <c r="X50" s="50"/>
      <c r="Y50" s="50"/>
      <c r="Z50" s="50"/>
      <c r="AA50" s="50"/>
      <c r="AB50" s="50"/>
      <c r="AC50" s="50"/>
      <c r="AD50" s="50"/>
      <c r="AE50" s="50"/>
      <c r="AF50" s="50"/>
      <c r="AG50" s="50"/>
      <c r="AH50" s="50"/>
      <c r="AI50" s="50"/>
      <c r="AJ50" s="50"/>
      <c r="AK50" s="50"/>
      <c r="AL50" s="50"/>
      <c r="AM50" s="50"/>
      <c r="AN50" s="50"/>
      <c r="AO50" s="50"/>
      <c r="AP50" s="50"/>
      <c r="AQ50" s="50"/>
      <c r="AR50" s="50"/>
      <c r="AS50" s="50"/>
      <c r="AT50" s="46"/>
      <c r="AU50" s="46"/>
      <c r="AV50" s="46"/>
      <c r="AW50" s="46"/>
      <c r="AX50" s="50"/>
    </row>
    <row r="51" spans="1:50" customFormat="1" ht="15.95" customHeight="1" x14ac:dyDescent="0.25">
      <c r="A51" s="153" t="s">
        <v>177</v>
      </c>
      <c r="B51" s="153"/>
      <c r="C51" s="153"/>
      <c r="D51" s="153"/>
      <c r="E51" s="154"/>
      <c r="F51" s="154"/>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c r="AJ51" s="50"/>
      <c r="AK51" s="50"/>
      <c r="AL51" s="50"/>
      <c r="AM51" s="50"/>
      <c r="AN51" s="50"/>
      <c r="AO51" s="50"/>
      <c r="AP51" s="50"/>
      <c r="AQ51" s="50"/>
      <c r="AR51" s="50"/>
      <c r="AS51" s="50"/>
      <c r="AT51" s="46"/>
      <c r="AU51" s="46"/>
      <c r="AV51" s="46"/>
      <c r="AW51" s="46"/>
      <c r="AX51" s="50"/>
    </row>
    <row r="52" spans="1:50" customFormat="1" ht="15.95" customHeight="1" x14ac:dyDescent="0.25">
      <c r="A52" s="153" t="s">
        <v>178</v>
      </c>
      <c r="B52" s="153"/>
      <c r="C52" s="153"/>
      <c r="D52" s="153"/>
      <c r="E52" s="154"/>
      <c r="F52" s="154"/>
      <c r="G52" s="50"/>
      <c r="H52" s="50"/>
      <c r="I52" s="50"/>
      <c r="J52" s="50"/>
      <c r="K52" s="50"/>
      <c r="L52" s="50"/>
      <c r="M52" s="50"/>
      <c r="N52" s="50"/>
      <c r="O52" s="50"/>
      <c r="P52" s="50"/>
      <c r="Q52" s="50"/>
      <c r="R52" s="50"/>
      <c r="S52" s="50"/>
      <c r="T52" s="50"/>
      <c r="U52" s="50"/>
      <c r="V52" s="50"/>
      <c r="W52" s="50"/>
      <c r="X52" s="50"/>
      <c r="Y52" s="50"/>
      <c r="Z52" s="50"/>
      <c r="AA52" s="50"/>
      <c r="AB52" s="50"/>
      <c r="AC52" s="50"/>
      <c r="AD52" s="50"/>
      <c r="AE52" s="50"/>
      <c r="AF52" s="50"/>
      <c r="AG52" s="50"/>
      <c r="AH52" s="50"/>
      <c r="AI52" s="50"/>
      <c r="AJ52" s="50"/>
      <c r="AK52" s="50"/>
      <c r="AL52" s="50"/>
      <c r="AM52" s="50"/>
      <c r="AN52" s="50"/>
      <c r="AO52" s="50"/>
      <c r="AP52" s="50"/>
      <c r="AQ52" s="50"/>
      <c r="AR52" s="50"/>
      <c r="AS52" s="50"/>
      <c r="AT52" s="46"/>
      <c r="AU52" s="46"/>
      <c r="AV52" s="46"/>
      <c r="AW52" s="46"/>
      <c r="AX52" s="50"/>
    </row>
    <row r="53" spans="1:50"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8"/>
      <c r="AW53" s="8"/>
      <c r="AX53" s="8"/>
    </row>
    <row r="54" spans="1:50" customFormat="1" ht="15.95" customHeight="1" x14ac:dyDescent="0.25">
      <c r="A54" s="161" t="s">
        <v>179</v>
      </c>
      <c r="B54" s="161"/>
      <c r="C54" s="161"/>
      <c r="D54" s="161"/>
      <c r="E54" s="160" t="s">
        <v>483</v>
      </c>
      <c r="F54" s="160"/>
      <c r="G54" s="47">
        <v>2018</v>
      </c>
      <c r="H54" s="47">
        <v>2019</v>
      </c>
      <c r="I54" s="47">
        <v>2020</v>
      </c>
      <c r="J54" s="47">
        <v>2021</v>
      </c>
      <c r="K54" s="47">
        <v>2022</v>
      </c>
      <c r="L54" s="47">
        <v>2023</v>
      </c>
      <c r="M54" s="47">
        <v>2024</v>
      </c>
      <c r="N54" s="47">
        <v>2025</v>
      </c>
      <c r="O54" s="47">
        <v>2026</v>
      </c>
      <c r="P54" s="47">
        <v>2027</v>
      </c>
      <c r="Q54" s="47">
        <v>2028</v>
      </c>
      <c r="R54" s="47">
        <v>2029</v>
      </c>
      <c r="S54" s="47">
        <v>2030</v>
      </c>
      <c r="T54" s="47">
        <v>2031</v>
      </c>
      <c r="U54" s="47">
        <v>2032</v>
      </c>
      <c r="V54" s="47">
        <v>2033</v>
      </c>
      <c r="W54" s="47">
        <v>2034</v>
      </c>
      <c r="X54" s="47">
        <v>2035</v>
      </c>
      <c r="Y54" s="47">
        <v>2036</v>
      </c>
      <c r="Z54" s="47">
        <v>2037</v>
      </c>
      <c r="AA54" s="47">
        <v>2038</v>
      </c>
      <c r="AB54" s="47">
        <v>2039</v>
      </c>
      <c r="AC54" s="47">
        <v>2040</v>
      </c>
      <c r="AD54" s="47">
        <v>2041</v>
      </c>
      <c r="AE54" s="47">
        <v>2042</v>
      </c>
      <c r="AF54" s="47">
        <v>2043</v>
      </c>
      <c r="AG54" s="47">
        <v>2044</v>
      </c>
      <c r="AH54" s="47">
        <v>2045</v>
      </c>
      <c r="AI54" s="47">
        <v>2046</v>
      </c>
      <c r="AJ54" s="47">
        <v>2047</v>
      </c>
      <c r="AK54" s="47">
        <v>2048</v>
      </c>
      <c r="AL54" s="47">
        <v>2049</v>
      </c>
      <c r="AM54" s="47">
        <v>2050</v>
      </c>
      <c r="AN54" s="47">
        <v>2051</v>
      </c>
      <c r="AO54" s="47">
        <v>2052</v>
      </c>
      <c r="AP54" s="47">
        <v>2053</v>
      </c>
      <c r="AQ54" s="47">
        <v>2054</v>
      </c>
      <c r="AR54" s="47">
        <v>2055</v>
      </c>
      <c r="AS54" s="47">
        <v>2056</v>
      </c>
      <c r="AT54" s="45"/>
      <c r="AU54" s="45"/>
      <c r="AV54" s="45"/>
      <c r="AW54" s="45"/>
      <c r="AX54" s="45" t="s">
        <v>484</v>
      </c>
    </row>
    <row r="55" spans="1:50" customFormat="1" ht="15.95" customHeight="1" x14ac:dyDescent="0.25">
      <c r="A55" s="153" t="s">
        <v>180</v>
      </c>
      <c r="B55" s="153"/>
      <c r="C55" s="153"/>
      <c r="D55" s="153"/>
      <c r="E55" s="154"/>
      <c r="F55" s="154"/>
      <c r="G55" s="50"/>
      <c r="H55" s="50"/>
      <c r="I55" s="51">
        <v>5353</v>
      </c>
      <c r="J55" s="51">
        <v>5567</v>
      </c>
      <c r="K55" s="51">
        <v>5790</v>
      </c>
      <c r="L55" s="51">
        <v>6022</v>
      </c>
      <c r="M55" s="51">
        <v>6262</v>
      </c>
      <c r="N55" s="51">
        <v>6513</v>
      </c>
      <c r="O55" s="51">
        <v>6774</v>
      </c>
      <c r="P55" s="51">
        <v>7044</v>
      </c>
      <c r="Q55" s="51">
        <v>7326</v>
      </c>
      <c r="R55" s="51">
        <v>7619</v>
      </c>
      <c r="S55" s="51">
        <v>7924</v>
      </c>
      <c r="T55" s="51">
        <v>8241</v>
      </c>
      <c r="U55" s="51">
        <v>8571</v>
      </c>
      <c r="V55" s="51">
        <v>8913</v>
      </c>
      <c r="W55" s="51">
        <v>9270</v>
      </c>
      <c r="X55" s="51">
        <v>9641</v>
      </c>
      <c r="Y55" s="51">
        <v>10026</v>
      </c>
      <c r="Z55" s="51">
        <v>10428</v>
      </c>
      <c r="AA55" s="51">
        <v>10845</v>
      </c>
      <c r="AB55" s="51">
        <v>11278</v>
      </c>
      <c r="AC55" s="51">
        <v>11730</v>
      </c>
      <c r="AD55" s="51">
        <v>12199</v>
      </c>
      <c r="AE55" s="51">
        <v>12687</v>
      </c>
      <c r="AF55" s="51">
        <v>13194</v>
      </c>
      <c r="AG55" s="51">
        <v>13722</v>
      </c>
      <c r="AH55" s="51">
        <v>14271</v>
      </c>
      <c r="AI55" s="51">
        <v>14842</v>
      </c>
      <c r="AJ55" s="51">
        <v>15435</v>
      </c>
      <c r="AK55" s="51">
        <v>16053</v>
      </c>
      <c r="AL55" s="51">
        <v>16695</v>
      </c>
      <c r="AM55" s="51">
        <v>17363</v>
      </c>
      <c r="AN55" s="51">
        <v>18057</v>
      </c>
      <c r="AO55" s="51">
        <v>18779</v>
      </c>
      <c r="AP55" s="51">
        <v>19531</v>
      </c>
      <c r="AQ55" s="51">
        <v>20312</v>
      </c>
      <c r="AR55" s="51">
        <v>21124</v>
      </c>
      <c r="AS55" s="51">
        <v>21969</v>
      </c>
      <c r="AT55" s="46"/>
      <c r="AU55" s="46"/>
      <c r="AV55" s="46"/>
      <c r="AW55" s="46"/>
      <c r="AX55" s="51">
        <v>508691</v>
      </c>
    </row>
    <row r="56" spans="1:50" customFormat="1" ht="15.95" customHeight="1" x14ac:dyDescent="0.25">
      <c r="A56" s="153" t="s">
        <v>181</v>
      </c>
      <c r="B56" s="153"/>
      <c r="C56" s="153"/>
      <c r="D56" s="153"/>
      <c r="E56" s="154"/>
      <c r="F56" s="154"/>
      <c r="G56" s="50"/>
      <c r="H56" s="50"/>
      <c r="I56" s="50"/>
      <c r="J56" s="50"/>
      <c r="K56" s="50"/>
      <c r="L56" s="50"/>
      <c r="M56" s="50"/>
      <c r="N56" s="50"/>
      <c r="O56" s="50"/>
      <c r="P56" s="50"/>
      <c r="Q56" s="50"/>
      <c r="R56" s="50"/>
      <c r="S56" s="50"/>
      <c r="T56" s="50"/>
      <c r="U56" s="50"/>
      <c r="V56" s="50"/>
      <c r="W56" s="50"/>
      <c r="X56" s="50"/>
      <c r="Y56" s="50"/>
      <c r="Z56" s="50"/>
      <c r="AA56" s="50"/>
      <c r="AB56" s="50"/>
      <c r="AC56" s="50"/>
      <c r="AD56" s="50"/>
      <c r="AE56" s="50"/>
      <c r="AF56" s="50"/>
      <c r="AG56" s="50"/>
      <c r="AH56" s="50"/>
      <c r="AI56" s="50"/>
      <c r="AJ56" s="50"/>
      <c r="AK56" s="50"/>
      <c r="AL56" s="50"/>
      <c r="AM56" s="50"/>
      <c r="AN56" s="50"/>
      <c r="AO56" s="50"/>
      <c r="AP56" s="50"/>
      <c r="AQ56" s="50"/>
      <c r="AR56" s="50"/>
      <c r="AS56" s="50"/>
      <c r="AT56" s="46"/>
      <c r="AU56" s="46"/>
      <c r="AV56" s="46"/>
      <c r="AW56" s="46"/>
      <c r="AX56" s="50"/>
    </row>
    <row r="57" spans="1:50" customFormat="1" ht="15.95" customHeight="1" x14ac:dyDescent="0.25">
      <c r="A57" s="153" t="s">
        <v>182</v>
      </c>
      <c r="B57" s="153"/>
      <c r="C57" s="153"/>
      <c r="D57" s="153"/>
      <c r="E57" s="154"/>
      <c r="F57" s="154"/>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c r="AK57" s="50"/>
      <c r="AL57" s="50"/>
      <c r="AM57" s="50"/>
      <c r="AN57" s="50"/>
      <c r="AO57" s="50"/>
      <c r="AP57" s="50"/>
      <c r="AQ57" s="50"/>
      <c r="AR57" s="50"/>
      <c r="AS57" s="50"/>
      <c r="AT57" s="46"/>
      <c r="AU57" s="46"/>
      <c r="AV57" s="46"/>
      <c r="AW57" s="46"/>
      <c r="AX57" s="50"/>
    </row>
    <row r="58" spans="1:50" customFormat="1" ht="15.95" customHeight="1" x14ac:dyDescent="0.25">
      <c r="A58" s="153" t="s">
        <v>486</v>
      </c>
      <c r="B58" s="153"/>
      <c r="C58" s="153"/>
      <c r="D58" s="153"/>
      <c r="E58" s="154"/>
      <c r="F58" s="154"/>
      <c r="G58" s="50"/>
      <c r="H58" s="50"/>
      <c r="I58" s="49">
        <v>640</v>
      </c>
      <c r="J58" s="49">
        <v>666</v>
      </c>
      <c r="K58" s="49">
        <v>692</v>
      </c>
      <c r="L58" s="49">
        <v>720</v>
      </c>
      <c r="M58" s="49">
        <v>749</v>
      </c>
      <c r="N58" s="49">
        <v>779</v>
      </c>
      <c r="O58" s="49">
        <v>810</v>
      </c>
      <c r="P58" s="49">
        <v>842</v>
      </c>
      <c r="Q58" s="49">
        <v>876</v>
      </c>
      <c r="R58" s="49">
        <v>911</v>
      </c>
      <c r="S58" s="49">
        <v>947</v>
      </c>
      <c r="T58" s="49">
        <v>985</v>
      </c>
      <c r="U58" s="51">
        <v>1025</v>
      </c>
      <c r="V58" s="51">
        <v>1066</v>
      </c>
      <c r="W58" s="51">
        <v>1108</v>
      </c>
      <c r="X58" s="51">
        <v>1153</v>
      </c>
      <c r="Y58" s="51">
        <v>1199</v>
      </c>
      <c r="Z58" s="51">
        <v>1247</v>
      </c>
      <c r="AA58" s="51">
        <v>1297</v>
      </c>
      <c r="AB58" s="51">
        <v>1349</v>
      </c>
      <c r="AC58" s="51">
        <v>1403</v>
      </c>
      <c r="AD58" s="51">
        <v>1459</v>
      </c>
      <c r="AE58" s="51">
        <v>1517</v>
      </c>
      <c r="AF58" s="51">
        <v>1578</v>
      </c>
      <c r="AG58" s="51">
        <v>1641</v>
      </c>
      <c r="AH58" s="51">
        <v>1706</v>
      </c>
      <c r="AI58" s="51">
        <v>1775</v>
      </c>
      <c r="AJ58" s="51">
        <v>1846</v>
      </c>
      <c r="AK58" s="51">
        <v>1919</v>
      </c>
      <c r="AL58" s="51">
        <v>1996</v>
      </c>
      <c r="AM58" s="51">
        <v>2076</v>
      </c>
      <c r="AN58" s="51">
        <v>2159</v>
      </c>
      <c r="AO58" s="51">
        <v>2245</v>
      </c>
      <c r="AP58" s="51">
        <v>2335</v>
      </c>
      <c r="AQ58" s="51">
        <v>2429</v>
      </c>
      <c r="AR58" s="51">
        <v>2526</v>
      </c>
      <c r="AS58" s="51">
        <v>2627</v>
      </c>
      <c r="AT58" s="46"/>
      <c r="AU58" s="46"/>
      <c r="AV58" s="46"/>
      <c r="AW58" s="46"/>
      <c r="AX58" s="51">
        <v>60825</v>
      </c>
    </row>
    <row r="59" spans="1:50" customFormat="1" ht="32.1" customHeight="1" x14ac:dyDescent="0.25">
      <c r="A59" s="153" t="s">
        <v>183</v>
      </c>
      <c r="B59" s="153"/>
      <c r="C59" s="153"/>
      <c r="D59" s="153"/>
      <c r="E59" s="154"/>
      <c r="F59" s="154"/>
      <c r="G59" s="50"/>
      <c r="H59" s="50"/>
      <c r="I59" s="50"/>
      <c r="J59" s="50"/>
      <c r="K59" s="50"/>
      <c r="L59" s="50"/>
      <c r="M59" s="50"/>
      <c r="N59" s="50"/>
      <c r="O59" s="50"/>
      <c r="P59" s="50"/>
      <c r="Q59" s="50"/>
      <c r="R59" s="50"/>
      <c r="S59" s="50"/>
      <c r="T59" s="50"/>
      <c r="U59" s="50"/>
      <c r="V59" s="50"/>
      <c r="W59" s="50"/>
      <c r="X59" s="50"/>
      <c r="Y59" s="50"/>
      <c r="Z59" s="50"/>
      <c r="AA59" s="50"/>
      <c r="AB59" s="50"/>
      <c r="AC59" s="50"/>
      <c r="AD59" s="50"/>
      <c r="AE59" s="50"/>
      <c r="AF59" s="50"/>
      <c r="AG59" s="50"/>
      <c r="AH59" s="50"/>
      <c r="AI59" s="50"/>
      <c r="AJ59" s="50"/>
      <c r="AK59" s="50"/>
      <c r="AL59" s="50"/>
      <c r="AM59" s="50"/>
      <c r="AN59" s="50"/>
      <c r="AO59" s="50"/>
      <c r="AP59" s="50"/>
      <c r="AQ59" s="50"/>
      <c r="AR59" s="50"/>
      <c r="AS59" s="50"/>
      <c r="AT59" s="46"/>
      <c r="AU59" s="46"/>
      <c r="AV59" s="46"/>
      <c r="AW59" s="46"/>
      <c r="AX59" s="50"/>
    </row>
    <row r="60" spans="1:50" customFormat="1" ht="15.95" customHeight="1" x14ac:dyDescent="0.25">
      <c r="A60" s="153" t="s">
        <v>487</v>
      </c>
      <c r="B60" s="153"/>
      <c r="C60" s="153"/>
      <c r="D60" s="153"/>
      <c r="E60" s="154"/>
      <c r="F60" s="154"/>
      <c r="G60" s="50"/>
      <c r="H60" s="50"/>
      <c r="I60" s="51">
        <v>5993</v>
      </c>
      <c r="J60" s="51">
        <v>6233</v>
      </c>
      <c r="K60" s="51">
        <v>6482</v>
      </c>
      <c r="L60" s="51">
        <v>6742</v>
      </c>
      <c r="M60" s="51">
        <v>7011</v>
      </c>
      <c r="N60" s="51">
        <v>7292</v>
      </c>
      <c r="O60" s="51">
        <v>7583</v>
      </c>
      <c r="P60" s="51">
        <v>7887</v>
      </c>
      <c r="Q60" s="51">
        <v>8202</v>
      </c>
      <c r="R60" s="51">
        <v>8530</v>
      </c>
      <c r="S60" s="51">
        <v>8872</v>
      </c>
      <c r="T60" s="51">
        <v>9226</v>
      </c>
      <c r="U60" s="51">
        <v>9595</v>
      </c>
      <c r="V60" s="51">
        <v>9979</v>
      </c>
      <c r="W60" s="51">
        <v>10378</v>
      </c>
      <c r="X60" s="51">
        <v>10794</v>
      </c>
      <c r="Y60" s="51">
        <v>11225</v>
      </c>
      <c r="Z60" s="51">
        <v>11674</v>
      </c>
      <c r="AA60" s="51">
        <v>12141</v>
      </c>
      <c r="AB60" s="51">
        <v>12627</v>
      </c>
      <c r="AC60" s="51">
        <v>13132</v>
      </c>
      <c r="AD60" s="51">
        <v>13657</v>
      </c>
      <c r="AE60" s="51">
        <v>14204</v>
      </c>
      <c r="AF60" s="51">
        <v>14772</v>
      </c>
      <c r="AG60" s="51">
        <v>15363</v>
      </c>
      <c r="AH60" s="51">
        <v>15977</v>
      </c>
      <c r="AI60" s="51">
        <v>16616</v>
      </c>
      <c r="AJ60" s="51">
        <v>17281</v>
      </c>
      <c r="AK60" s="51">
        <v>17972</v>
      </c>
      <c r="AL60" s="51">
        <v>18691</v>
      </c>
      <c r="AM60" s="51">
        <v>19439</v>
      </c>
      <c r="AN60" s="51">
        <v>20216</v>
      </c>
      <c r="AO60" s="51">
        <v>21025</v>
      </c>
      <c r="AP60" s="51">
        <v>21866</v>
      </c>
      <c r="AQ60" s="51">
        <v>22740</v>
      </c>
      <c r="AR60" s="51">
        <v>23650</v>
      </c>
      <c r="AS60" s="51">
        <v>24596</v>
      </c>
      <c r="AT60" s="46"/>
      <c r="AU60" s="46"/>
      <c r="AV60" s="46"/>
      <c r="AW60" s="46"/>
      <c r="AX60" s="51">
        <v>569516</v>
      </c>
    </row>
    <row r="61" spans="1:50" customFormat="1" ht="15.95" customHeight="1" x14ac:dyDescent="0.25">
      <c r="A61" s="153" t="s">
        <v>184</v>
      </c>
      <c r="B61" s="153"/>
      <c r="C61" s="153"/>
      <c r="D61" s="153"/>
      <c r="E61" s="154"/>
      <c r="F61" s="154"/>
      <c r="G61" s="50"/>
      <c r="H61" s="51">
        <v>-308682</v>
      </c>
      <c r="I61" s="51">
        <v>-308682</v>
      </c>
      <c r="J61" s="51">
        <v>-308682</v>
      </c>
      <c r="K61" s="51">
        <v>-308682</v>
      </c>
      <c r="L61" s="51">
        <v>-308682</v>
      </c>
      <c r="M61" s="51">
        <v>-308682</v>
      </c>
      <c r="N61" s="51">
        <v>-308682</v>
      </c>
      <c r="O61" s="51">
        <v>-308682</v>
      </c>
      <c r="P61" s="51">
        <v>-308682</v>
      </c>
      <c r="Q61" s="51">
        <v>-308682</v>
      </c>
      <c r="R61" s="51">
        <v>-308682</v>
      </c>
      <c r="S61" s="51">
        <v>-308682</v>
      </c>
      <c r="T61" s="51">
        <v>-308682</v>
      </c>
      <c r="U61" s="51">
        <v>-308682</v>
      </c>
      <c r="V61" s="51">
        <v>-308682</v>
      </c>
      <c r="W61" s="51">
        <v>-308682</v>
      </c>
      <c r="X61" s="51">
        <v>-308682</v>
      </c>
      <c r="Y61" s="51">
        <v>-308682</v>
      </c>
      <c r="Z61" s="51">
        <v>-308682</v>
      </c>
      <c r="AA61" s="51">
        <v>-308682</v>
      </c>
      <c r="AB61" s="51">
        <v>-308682</v>
      </c>
      <c r="AC61" s="51">
        <v>-308682</v>
      </c>
      <c r="AD61" s="51">
        <v>-308682</v>
      </c>
      <c r="AE61" s="51">
        <v>-308682</v>
      </c>
      <c r="AF61" s="51">
        <v>-308682</v>
      </c>
      <c r="AG61" s="51">
        <v>-308682</v>
      </c>
      <c r="AH61" s="51">
        <v>-308682</v>
      </c>
      <c r="AI61" s="51">
        <v>-308682</v>
      </c>
      <c r="AJ61" s="51">
        <v>-308682</v>
      </c>
      <c r="AK61" s="51">
        <v>-308682</v>
      </c>
      <c r="AL61" s="51">
        <v>-308682</v>
      </c>
      <c r="AM61" s="51">
        <v>-308682</v>
      </c>
      <c r="AN61" s="51">
        <v>-308682</v>
      </c>
      <c r="AO61" s="51">
        <v>-308682</v>
      </c>
      <c r="AP61" s="51">
        <v>-308682</v>
      </c>
      <c r="AQ61" s="50"/>
      <c r="AR61" s="50"/>
      <c r="AS61" s="50"/>
      <c r="AT61" s="46"/>
      <c r="AU61" s="46"/>
      <c r="AV61" s="46"/>
      <c r="AW61" s="46"/>
      <c r="AX61" s="51">
        <v>-10803874</v>
      </c>
    </row>
    <row r="62" spans="1:50" customFormat="1" ht="15.95" customHeight="1" x14ac:dyDescent="0.25">
      <c r="A62" s="153" t="s">
        <v>190</v>
      </c>
      <c r="B62" s="153"/>
      <c r="C62" s="153"/>
      <c r="D62" s="153"/>
      <c r="E62" s="154"/>
      <c r="F62" s="154"/>
      <c r="G62" s="50"/>
      <c r="H62" s="51">
        <v>-308682</v>
      </c>
      <c r="I62" s="51">
        <v>-302689</v>
      </c>
      <c r="J62" s="51">
        <v>-302449</v>
      </c>
      <c r="K62" s="51">
        <v>-302200</v>
      </c>
      <c r="L62" s="51">
        <v>-301940</v>
      </c>
      <c r="M62" s="51">
        <v>-301671</v>
      </c>
      <c r="N62" s="51">
        <v>-301390</v>
      </c>
      <c r="O62" s="51">
        <v>-301099</v>
      </c>
      <c r="P62" s="51">
        <v>-300795</v>
      </c>
      <c r="Q62" s="51">
        <v>-300480</v>
      </c>
      <c r="R62" s="51">
        <v>-300152</v>
      </c>
      <c r="S62" s="51">
        <v>-299811</v>
      </c>
      <c r="T62" s="51">
        <v>-299456</v>
      </c>
      <c r="U62" s="51">
        <v>-299087</v>
      </c>
      <c r="V62" s="51">
        <v>-298703</v>
      </c>
      <c r="W62" s="51">
        <v>-298304</v>
      </c>
      <c r="X62" s="51">
        <v>-297889</v>
      </c>
      <c r="Y62" s="51">
        <v>-297457</v>
      </c>
      <c r="Z62" s="51">
        <v>-297008</v>
      </c>
      <c r="AA62" s="51">
        <v>-296541</v>
      </c>
      <c r="AB62" s="51">
        <v>-296055</v>
      </c>
      <c r="AC62" s="51">
        <v>-295550</v>
      </c>
      <c r="AD62" s="51">
        <v>-295025</v>
      </c>
      <c r="AE62" s="51">
        <v>-294478</v>
      </c>
      <c r="AF62" s="51">
        <v>-293910</v>
      </c>
      <c r="AG62" s="51">
        <v>-293319</v>
      </c>
      <c r="AH62" s="51">
        <v>-292705</v>
      </c>
      <c r="AI62" s="51">
        <v>-292066</v>
      </c>
      <c r="AJ62" s="51">
        <v>-291401</v>
      </c>
      <c r="AK62" s="51">
        <v>-290710</v>
      </c>
      <c r="AL62" s="51">
        <v>-289991</v>
      </c>
      <c r="AM62" s="51">
        <v>-289243</v>
      </c>
      <c r="AN62" s="51">
        <v>-288466</v>
      </c>
      <c r="AO62" s="51">
        <v>-287657</v>
      </c>
      <c r="AP62" s="51">
        <v>-286816</v>
      </c>
      <c r="AQ62" s="51">
        <v>22740</v>
      </c>
      <c r="AR62" s="51">
        <v>23650</v>
      </c>
      <c r="AS62" s="51">
        <v>24596</v>
      </c>
      <c r="AT62" s="46"/>
      <c r="AU62" s="46"/>
      <c r="AV62" s="46"/>
      <c r="AW62" s="46"/>
      <c r="AX62" s="51">
        <v>-10234357</v>
      </c>
    </row>
    <row r="63" spans="1:50" customFormat="1" ht="15.95" customHeight="1" x14ac:dyDescent="0.25">
      <c r="A63" s="153" t="s">
        <v>185</v>
      </c>
      <c r="B63" s="153"/>
      <c r="C63" s="153"/>
      <c r="D63" s="153"/>
      <c r="E63" s="154"/>
      <c r="F63" s="154"/>
      <c r="G63" s="50"/>
      <c r="H63" s="50"/>
      <c r="I63" s="50"/>
      <c r="J63" s="50"/>
      <c r="K63" s="50"/>
      <c r="L63" s="50"/>
      <c r="M63" s="50"/>
      <c r="N63" s="50"/>
      <c r="O63" s="50"/>
      <c r="P63" s="50"/>
      <c r="Q63" s="50"/>
      <c r="R63" s="50"/>
      <c r="S63" s="50"/>
      <c r="T63" s="50"/>
      <c r="U63" s="50"/>
      <c r="V63" s="50"/>
      <c r="W63" s="50"/>
      <c r="X63" s="50"/>
      <c r="Y63" s="50"/>
      <c r="Z63" s="50"/>
      <c r="AA63" s="50"/>
      <c r="AB63" s="50"/>
      <c r="AC63" s="50"/>
      <c r="AD63" s="50"/>
      <c r="AE63" s="50"/>
      <c r="AF63" s="50"/>
      <c r="AG63" s="50"/>
      <c r="AH63" s="50"/>
      <c r="AI63" s="50"/>
      <c r="AJ63" s="50"/>
      <c r="AK63" s="50"/>
      <c r="AL63" s="50"/>
      <c r="AM63" s="50"/>
      <c r="AN63" s="50"/>
      <c r="AO63" s="50"/>
      <c r="AP63" s="50"/>
      <c r="AQ63" s="50"/>
      <c r="AR63" s="50"/>
      <c r="AS63" s="50"/>
      <c r="AT63" s="46"/>
      <c r="AU63" s="46"/>
      <c r="AV63" s="46"/>
      <c r="AW63" s="46"/>
      <c r="AX63" s="50"/>
    </row>
    <row r="64" spans="1:50" customFormat="1" ht="15.95" customHeight="1" x14ac:dyDescent="0.25">
      <c r="A64" s="153" t="s">
        <v>186</v>
      </c>
      <c r="B64" s="153"/>
      <c r="C64" s="153"/>
      <c r="D64" s="153"/>
      <c r="E64" s="154"/>
      <c r="F64" s="154"/>
      <c r="G64" s="50"/>
      <c r="H64" s="51">
        <v>-308682</v>
      </c>
      <c r="I64" s="51">
        <v>-302689</v>
      </c>
      <c r="J64" s="51">
        <v>-302449</v>
      </c>
      <c r="K64" s="51">
        <v>-302200</v>
      </c>
      <c r="L64" s="51">
        <v>-301940</v>
      </c>
      <c r="M64" s="51">
        <v>-301671</v>
      </c>
      <c r="N64" s="51">
        <v>-301390</v>
      </c>
      <c r="O64" s="51">
        <v>-301099</v>
      </c>
      <c r="P64" s="51">
        <v>-300795</v>
      </c>
      <c r="Q64" s="51">
        <v>-300480</v>
      </c>
      <c r="R64" s="51">
        <v>-300152</v>
      </c>
      <c r="S64" s="51">
        <v>-299811</v>
      </c>
      <c r="T64" s="51">
        <v>-299456</v>
      </c>
      <c r="U64" s="51">
        <v>-299087</v>
      </c>
      <c r="V64" s="51">
        <v>-298703</v>
      </c>
      <c r="W64" s="51">
        <v>-298304</v>
      </c>
      <c r="X64" s="51">
        <v>-297889</v>
      </c>
      <c r="Y64" s="51">
        <v>-297457</v>
      </c>
      <c r="Z64" s="51">
        <v>-297008</v>
      </c>
      <c r="AA64" s="51">
        <v>-296541</v>
      </c>
      <c r="AB64" s="51">
        <v>-296055</v>
      </c>
      <c r="AC64" s="51">
        <v>-295550</v>
      </c>
      <c r="AD64" s="51">
        <v>-295025</v>
      </c>
      <c r="AE64" s="51">
        <v>-294478</v>
      </c>
      <c r="AF64" s="51">
        <v>-293910</v>
      </c>
      <c r="AG64" s="51">
        <v>-293319</v>
      </c>
      <c r="AH64" s="51">
        <v>-292705</v>
      </c>
      <c r="AI64" s="51">
        <v>-292066</v>
      </c>
      <c r="AJ64" s="51">
        <v>-291401</v>
      </c>
      <c r="AK64" s="51">
        <v>-290710</v>
      </c>
      <c r="AL64" s="51">
        <v>-289991</v>
      </c>
      <c r="AM64" s="51">
        <v>-289243</v>
      </c>
      <c r="AN64" s="51">
        <v>-288466</v>
      </c>
      <c r="AO64" s="51">
        <v>-287657</v>
      </c>
      <c r="AP64" s="51">
        <v>-286816</v>
      </c>
      <c r="AQ64" s="51">
        <v>22740</v>
      </c>
      <c r="AR64" s="51">
        <v>23650</v>
      </c>
      <c r="AS64" s="51">
        <v>24596</v>
      </c>
      <c r="AT64" s="46"/>
      <c r="AU64" s="46"/>
      <c r="AV64" s="46"/>
      <c r="AW64" s="46"/>
      <c r="AX64" s="51">
        <v>-10234357</v>
      </c>
    </row>
    <row r="65" spans="1:50" customFormat="1" ht="15.95" customHeight="1" x14ac:dyDescent="0.25">
      <c r="A65" s="153" t="s">
        <v>187</v>
      </c>
      <c r="B65" s="153"/>
      <c r="C65" s="153"/>
      <c r="D65" s="153"/>
      <c r="E65" s="154"/>
      <c r="F65" s="154"/>
      <c r="G65" s="50"/>
      <c r="H65" s="50"/>
      <c r="I65" s="50"/>
      <c r="J65" s="50"/>
      <c r="K65" s="50"/>
      <c r="L65" s="50"/>
      <c r="M65" s="50"/>
      <c r="N65" s="50"/>
      <c r="O65" s="50"/>
      <c r="P65" s="50"/>
      <c r="Q65" s="50"/>
      <c r="R65" s="50"/>
      <c r="S65" s="50"/>
      <c r="T65" s="50"/>
      <c r="U65" s="50"/>
      <c r="V65" s="50"/>
      <c r="W65" s="50"/>
      <c r="X65" s="50"/>
      <c r="Y65" s="50"/>
      <c r="Z65" s="50"/>
      <c r="AA65" s="50"/>
      <c r="AB65" s="50"/>
      <c r="AC65" s="50"/>
      <c r="AD65" s="50"/>
      <c r="AE65" s="50"/>
      <c r="AF65" s="50"/>
      <c r="AG65" s="50"/>
      <c r="AH65" s="50"/>
      <c r="AI65" s="50"/>
      <c r="AJ65" s="50"/>
      <c r="AK65" s="50"/>
      <c r="AL65" s="50"/>
      <c r="AM65" s="50"/>
      <c r="AN65" s="50"/>
      <c r="AO65" s="50"/>
      <c r="AP65" s="50"/>
      <c r="AQ65" s="50"/>
      <c r="AR65" s="50"/>
      <c r="AS65" s="50"/>
      <c r="AT65" s="46"/>
      <c r="AU65" s="46"/>
      <c r="AV65" s="46"/>
      <c r="AW65" s="46"/>
      <c r="AX65" s="50"/>
    </row>
    <row r="66" spans="1:50" customFormat="1" ht="15.95" customHeight="1" x14ac:dyDescent="0.25">
      <c r="A66" s="153" t="s">
        <v>188</v>
      </c>
      <c r="B66" s="153"/>
      <c r="C66" s="153"/>
      <c r="D66" s="153"/>
      <c r="E66" s="154"/>
      <c r="F66" s="154"/>
      <c r="G66" s="50"/>
      <c r="H66" s="51">
        <v>-308682</v>
      </c>
      <c r="I66" s="51">
        <v>-302689</v>
      </c>
      <c r="J66" s="51">
        <v>-302449</v>
      </c>
      <c r="K66" s="51">
        <v>-302200</v>
      </c>
      <c r="L66" s="51">
        <v>-301940</v>
      </c>
      <c r="M66" s="51">
        <v>-301671</v>
      </c>
      <c r="N66" s="51">
        <v>-301390</v>
      </c>
      <c r="O66" s="51">
        <v>-301099</v>
      </c>
      <c r="P66" s="51">
        <v>-300795</v>
      </c>
      <c r="Q66" s="51">
        <v>-300480</v>
      </c>
      <c r="R66" s="51">
        <v>-300152</v>
      </c>
      <c r="S66" s="51">
        <v>-299811</v>
      </c>
      <c r="T66" s="51">
        <v>-299456</v>
      </c>
      <c r="U66" s="51">
        <v>-299087</v>
      </c>
      <c r="V66" s="51">
        <v>-298703</v>
      </c>
      <c r="W66" s="51">
        <v>-298304</v>
      </c>
      <c r="X66" s="51">
        <v>-297889</v>
      </c>
      <c r="Y66" s="51">
        <v>-297457</v>
      </c>
      <c r="Z66" s="51">
        <v>-297008</v>
      </c>
      <c r="AA66" s="51">
        <v>-296541</v>
      </c>
      <c r="AB66" s="51">
        <v>-296055</v>
      </c>
      <c r="AC66" s="51">
        <v>-295550</v>
      </c>
      <c r="AD66" s="51">
        <v>-295025</v>
      </c>
      <c r="AE66" s="51">
        <v>-294478</v>
      </c>
      <c r="AF66" s="51">
        <v>-293910</v>
      </c>
      <c r="AG66" s="51">
        <v>-293319</v>
      </c>
      <c r="AH66" s="51">
        <v>-292705</v>
      </c>
      <c r="AI66" s="51">
        <v>-292066</v>
      </c>
      <c r="AJ66" s="51">
        <v>-291401</v>
      </c>
      <c r="AK66" s="51">
        <v>-290710</v>
      </c>
      <c r="AL66" s="51">
        <v>-289991</v>
      </c>
      <c r="AM66" s="51">
        <v>-289243</v>
      </c>
      <c r="AN66" s="51">
        <v>-288466</v>
      </c>
      <c r="AO66" s="51">
        <v>-287657</v>
      </c>
      <c r="AP66" s="51">
        <v>-286816</v>
      </c>
      <c r="AQ66" s="51">
        <v>22740</v>
      </c>
      <c r="AR66" s="51">
        <v>23650</v>
      </c>
      <c r="AS66" s="51">
        <v>24596</v>
      </c>
      <c r="AT66" s="46"/>
      <c r="AU66" s="46"/>
      <c r="AV66" s="46"/>
      <c r="AW66" s="46"/>
      <c r="AX66" s="51">
        <v>-10234357</v>
      </c>
    </row>
    <row r="67" spans="1:50"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8"/>
      <c r="AU67" s="8"/>
      <c r="AV67" s="8"/>
      <c r="AW67" s="8"/>
      <c r="AX67" s="8"/>
    </row>
    <row r="68" spans="1:50" customFormat="1" ht="15.95" customHeight="1" x14ac:dyDescent="0.25">
      <c r="A68" s="159" t="s">
        <v>189</v>
      </c>
      <c r="B68" s="159"/>
      <c r="C68" s="159"/>
      <c r="D68" s="159"/>
      <c r="E68" s="160" t="s">
        <v>483</v>
      </c>
      <c r="F68" s="160"/>
      <c r="G68" s="47">
        <v>2018</v>
      </c>
      <c r="H68" s="47">
        <v>2019</v>
      </c>
      <c r="I68" s="47">
        <v>2020</v>
      </c>
      <c r="J68" s="47">
        <v>2021</v>
      </c>
      <c r="K68" s="47">
        <v>2022</v>
      </c>
      <c r="L68" s="47">
        <v>2023</v>
      </c>
      <c r="M68" s="47">
        <v>2024</v>
      </c>
      <c r="N68" s="47">
        <v>2025</v>
      </c>
      <c r="O68" s="47">
        <v>2026</v>
      </c>
      <c r="P68" s="47">
        <v>2027</v>
      </c>
      <c r="Q68" s="47">
        <v>2028</v>
      </c>
      <c r="R68" s="47">
        <v>2029</v>
      </c>
      <c r="S68" s="47">
        <v>2030</v>
      </c>
      <c r="T68" s="47">
        <v>2031</v>
      </c>
      <c r="U68" s="47">
        <v>2032</v>
      </c>
      <c r="V68" s="47">
        <v>2033</v>
      </c>
      <c r="W68" s="47">
        <v>2034</v>
      </c>
      <c r="X68" s="47">
        <v>2035</v>
      </c>
      <c r="Y68" s="47">
        <v>2036</v>
      </c>
      <c r="Z68" s="47">
        <v>2037</v>
      </c>
      <c r="AA68" s="47">
        <v>2038</v>
      </c>
      <c r="AB68" s="47">
        <v>2039</v>
      </c>
      <c r="AC68" s="47">
        <v>2040</v>
      </c>
      <c r="AD68" s="47">
        <v>2041</v>
      </c>
      <c r="AE68" s="47">
        <v>2042</v>
      </c>
      <c r="AF68" s="47">
        <v>2043</v>
      </c>
      <c r="AG68" s="47">
        <v>2044</v>
      </c>
      <c r="AH68" s="47">
        <v>2045</v>
      </c>
      <c r="AI68" s="47">
        <v>2046</v>
      </c>
      <c r="AJ68" s="47">
        <v>2047</v>
      </c>
      <c r="AK68" s="47">
        <v>2048</v>
      </c>
      <c r="AL68" s="47">
        <v>2049</v>
      </c>
      <c r="AM68" s="47">
        <v>2050</v>
      </c>
      <c r="AN68" s="47">
        <v>2051</v>
      </c>
      <c r="AO68" s="47">
        <v>2052</v>
      </c>
      <c r="AP68" s="47">
        <v>2053</v>
      </c>
      <c r="AQ68" s="47">
        <v>2054</v>
      </c>
      <c r="AR68" s="47">
        <v>2055</v>
      </c>
      <c r="AS68" s="47">
        <v>2056</v>
      </c>
      <c r="AT68" s="45"/>
      <c r="AU68" s="45"/>
      <c r="AV68" s="45"/>
      <c r="AW68" s="45"/>
      <c r="AX68" s="45" t="s">
        <v>484</v>
      </c>
    </row>
    <row r="69" spans="1:50" customFormat="1" ht="15.95" customHeight="1" x14ac:dyDescent="0.25">
      <c r="A69" s="153" t="s">
        <v>190</v>
      </c>
      <c r="B69" s="153"/>
      <c r="C69" s="153"/>
      <c r="D69" s="153"/>
      <c r="E69" s="154"/>
      <c r="F69" s="154"/>
      <c r="G69" s="50"/>
      <c r="H69" s="51">
        <v>-308682</v>
      </c>
      <c r="I69" s="51">
        <v>-302689</v>
      </c>
      <c r="J69" s="51">
        <v>-302449</v>
      </c>
      <c r="K69" s="51">
        <v>-302200</v>
      </c>
      <c r="L69" s="51">
        <v>-301940</v>
      </c>
      <c r="M69" s="51">
        <v>-301671</v>
      </c>
      <c r="N69" s="51">
        <v>-301390</v>
      </c>
      <c r="O69" s="51">
        <v>-301099</v>
      </c>
      <c r="P69" s="51">
        <v>-300795</v>
      </c>
      <c r="Q69" s="51">
        <v>-300480</v>
      </c>
      <c r="R69" s="51">
        <v>-300152</v>
      </c>
      <c r="S69" s="51">
        <v>-299811</v>
      </c>
      <c r="T69" s="51">
        <v>-299456</v>
      </c>
      <c r="U69" s="51">
        <v>-299087</v>
      </c>
      <c r="V69" s="51">
        <v>-298703</v>
      </c>
      <c r="W69" s="51">
        <v>-298304</v>
      </c>
      <c r="X69" s="51">
        <v>-297889</v>
      </c>
      <c r="Y69" s="51">
        <v>-297457</v>
      </c>
      <c r="Z69" s="51">
        <v>-297008</v>
      </c>
      <c r="AA69" s="51">
        <v>-296541</v>
      </c>
      <c r="AB69" s="51">
        <v>-296055</v>
      </c>
      <c r="AC69" s="51">
        <v>-295550</v>
      </c>
      <c r="AD69" s="51">
        <v>-295025</v>
      </c>
      <c r="AE69" s="51">
        <v>-294478</v>
      </c>
      <c r="AF69" s="51">
        <v>-293910</v>
      </c>
      <c r="AG69" s="51">
        <v>-293319</v>
      </c>
      <c r="AH69" s="51">
        <v>-292705</v>
      </c>
      <c r="AI69" s="51">
        <v>-292066</v>
      </c>
      <c r="AJ69" s="51">
        <v>-291401</v>
      </c>
      <c r="AK69" s="51">
        <v>-290710</v>
      </c>
      <c r="AL69" s="51">
        <v>-289991</v>
      </c>
      <c r="AM69" s="51">
        <v>-289243</v>
      </c>
      <c r="AN69" s="51">
        <v>-288466</v>
      </c>
      <c r="AO69" s="51">
        <v>-287657</v>
      </c>
      <c r="AP69" s="51">
        <v>-286816</v>
      </c>
      <c r="AQ69" s="51">
        <v>22740</v>
      </c>
      <c r="AR69" s="51">
        <v>23650</v>
      </c>
      <c r="AS69" s="51">
        <v>24596</v>
      </c>
      <c r="AT69" s="46"/>
      <c r="AU69" s="46"/>
      <c r="AV69" s="46"/>
      <c r="AW69" s="46"/>
      <c r="AX69" s="51">
        <v>-10234357</v>
      </c>
    </row>
    <row r="70" spans="1:50" customFormat="1" ht="15.95" customHeight="1" x14ac:dyDescent="0.25">
      <c r="A70" s="153" t="s">
        <v>184</v>
      </c>
      <c r="B70" s="153"/>
      <c r="C70" s="153"/>
      <c r="D70" s="153"/>
      <c r="E70" s="154"/>
      <c r="F70" s="154"/>
      <c r="G70" s="50"/>
      <c r="H70" s="51">
        <v>308682</v>
      </c>
      <c r="I70" s="51">
        <v>308682</v>
      </c>
      <c r="J70" s="51">
        <v>308682</v>
      </c>
      <c r="K70" s="51">
        <v>308682</v>
      </c>
      <c r="L70" s="51">
        <v>308682</v>
      </c>
      <c r="M70" s="51">
        <v>308682</v>
      </c>
      <c r="N70" s="51">
        <v>308682</v>
      </c>
      <c r="O70" s="51">
        <v>308682</v>
      </c>
      <c r="P70" s="51">
        <v>308682</v>
      </c>
      <c r="Q70" s="51">
        <v>308682</v>
      </c>
      <c r="R70" s="51">
        <v>308682</v>
      </c>
      <c r="S70" s="51">
        <v>308682</v>
      </c>
      <c r="T70" s="51">
        <v>308682</v>
      </c>
      <c r="U70" s="51">
        <v>308682</v>
      </c>
      <c r="V70" s="51">
        <v>308682</v>
      </c>
      <c r="W70" s="51">
        <v>308682</v>
      </c>
      <c r="X70" s="51">
        <v>308682</v>
      </c>
      <c r="Y70" s="51">
        <v>308682</v>
      </c>
      <c r="Z70" s="51">
        <v>308682</v>
      </c>
      <c r="AA70" s="51">
        <v>308682</v>
      </c>
      <c r="AB70" s="51">
        <v>308682</v>
      </c>
      <c r="AC70" s="51">
        <v>308682</v>
      </c>
      <c r="AD70" s="51">
        <v>308682</v>
      </c>
      <c r="AE70" s="51">
        <v>308682</v>
      </c>
      <c r="AF70" s="51">
        <v>308682</v>
      </c>
      <c r="AG70" s="51">
        <v>308682</v>
      </c>
      <c r="AH70" s="51">
        <v>308682</v>
      </c>
      <c r="AI70" s="51">
        <v>308682</v>
      </c>
      <c r="AJ70" s="51">
        <v>308682</v>
      </c>
      <c r="AK70" s="51">
        <v>308682</v>
      </c>
      <c r="AL70" s="51">
        <v>308682</v>
      </c>
      <c r="AM70" s="51">
        <v>308682</v>
      </c>
      <c r="AN70" s="51">
        <v>308682</v>
      </c>
      <c r="AO70" s="51">
        <v>308682</v>
      </c>
      <c r="AP70" s="51">
        <v>308682</v>
      </c>
      <c r="AQ70" s="50"/>
      <c r="AR70" s="50"/>
      <c r="AS70" s="50"/>
      <c r="AT70" s="46"/>
      <c r="AU70" s="46"/>
      <c r="AV70" s="46"/>
      <c r="AW70" s="46"/>
      <c r="AX70" s="51">
        <v>10803874</v>
      </c>
    </row>
    <row r="71" spans="1:50" customFormat="1" ht="15.95" customHeight="1" x14ac:dyDescent="0.25">
      <c r="A71" s="153" t="s">
        <v>185</v>
      </c>
      <c r="B71" s="153"/>
      <c r="C71" s="153"/>
      <c r="D71" s="153"/>
      <c r="E71" s="154"/>
      <c r="F71" s="154"/>
      <c r="G71" s="50"/>
      <c r="H71" s="50"/>
      <c r="I71" s="50"/>
      <c r="J71" s="50"/>
      <c r="K71" s="50"/>
      <c r="L71" s="50"/>
      <c r="M71" s="50"/>
      <c r="N71" s="50"/>
      <c r="O71" s="50"/>
      <c r="P71" s="50"/>
      <c r="Q71" s="50"/>
      <c r="R71" s="50"/>
      <c r="S71" s="50"/>
      <c r="T71" s="50"/>
      <c r="U71" s="50"/>
      <c r="V71" s="50"/>
      <c r="W71" s="50"/>
      <c r="X71" s="50"/>
      <c r="Y71" s="50"/>
      <c r="Z71" s="50"/>
      <c r="AA71" s="50"/>
      <c r="AB71" s="50"/>
      <c r="AC71" s="50"/>
      <c r="AD71" s="50"/>
      <c r="AE71" s="50"/>
      <c r="AF71" s="50"/>
      <c r="AG71" s="50"/>
      <c r="AH71" s="50"/>
      <c r="AI71" s="50"/>
      <c r="AJ71" s="50"/>
      <c r="AK71" s="50"/>
      <c r="AL71" s="50"/>
      <c r="AM71" s="50"/>
      <c r="AN71" s="50"/>
      <c r="AO71" s="50"/>
      <c r="AP71" s="50"/>
      <c r="AQ71" s="50"/>
      <c r="AR71" s="50"/>
      <c r="AS71" s="50"/>
      <c r="AT71" s="46"/>
      <c r="AU71" s="46"/>
      <c r="AV71" s="46"/>
      <c r="AW71" s="46"/>
      <c r="AX71" s="50"/>
    </row>
    <row r="72" spans="1:50" customFormat="1" ht="15.95" customHeight="1" x14ac:dyDescent="0.25">
      <c r="A72" s="153" t="s">
        <v>187</v>
      </c>
      <c r="B72" s="153"/>
      <c r="C72" s="153"/>
      <c r="D72" s="153"/>
      <c r="E72" s="154"/>
      <c r="F72" s="154"/>
      <c r="G72" s="50"/>
      <c r="H72" s="50"/>
      <c r="I72" s="50"/>
      <c r="J72" s="50"/>
      <c r="K72" s="50"/>
      <c r="L72" s="50"/>
      <c r="M72" s="50"/>
      <c r="N72" s="50"/>
      <c r="O72" s="50"/>
      <c r="P72" s="50"/>
      <c r="Q72" s="50"/>
      <c r="R72" s="50"/>
      <c r="S72" s="50"/>
      <c r="T72" s="50"/>
      <c r="U72" s="50"/>
      <c r="V72" s="50"/>
      <c r="W72" s="50"/>
      <c r="X72" s="50"/>
      <c r="Y72" s="50"/>
      <c r="Z72" s="50"/>
      <c r="AA72" s="50"/>
      <c r="AB72" s="50"/>
      <c r="AC72" s="50"/>
      <c r="AD72" s="50"/>
      <c r="AE72" s="50"/>
      <c r="AF72" s="50"/>
      <c r="AG72" s="50"/>
      <c r="AH72" s="50"/>
      <c r="AI72" s="50"/>
      <c r="AJ72" s="50"/>
      <c r="AK72" s="50"/>
      <c r="AL72" s="50"/>
      <c r="AM72" s="50"/>
      <c r="AN72" s="50"/>
      <c r="AO72" s="50"/>
      <c r="AP72" s="50"/>
      <c r="AQ72" s="50"/>
      <c r="AR72" s="50"/>
      <c r="AS72" s="50"/>
      <c r="AT72" s="46"/>
      <c r="AU72" s="46"/>
      <c r="AV72" s="46"/>
      <c r="AW72" s="46"/>
      <c r="AX72" s="50"/>
    </row>
    <row r="73" spans="1:50" customFormat="1" ht="15.95" customHeight="1" x14ac:dyDescent="0.25">
      <c r="A73" s="153" t="s">
        <v>191</v>
      </c>
      <c r="B73" s="153"/>
      <c r="C73" s="153"/>
      <c r="D73" s="153"/>
      <c r="E73" s="154"/>
      <c r="F73" s="154"/>
      <c r="G73" s="50"/>
      <c r="H73" s="50"/>
      <c r="I73" s="51">
        <v>-1079</v>
      </c>
      <c r="J73" s="51">
        <v>-1122</v>
      </c>
      <c r="K73" s="51">
        <v>-1167</v>
      </c>
      <c r="L73" s="51">
        <v>-1214</v>
      </c>
      <c r="M73" s="51">
        <v>-1262</v>
      </c>
      <c r="N73" s="51">
        <v>-1313</v>
      </c>
      <c r="O73" s="51">
        <v>-1365</v>
      </c>
      <c r="P73" s="51">
        <v>-1420</v>
      </c>
      <c r="Q73" s="51">
        <v>-1476</v>
      </c>
      <c r="R73" s="51">
        <v>-1535</v>
      </c>
      <c r="S73" s="51">
        <v>-1597</v>
      </c>
      <c r="T73" s="51">
        <v>-1661</v>
      </c>
      <c r="U73" s="51">
        <v>-1727</v>
      </c>
      <c r="V73" s="51">
        <v>-1796</v>
      </c>
      <c r="W73" s="51">
        <v>-1868</v>
      </c>
      <c r="X73" s="51">
        <v>-1943</v>
      </c>
      <c r="Y73" s="51">
        <v>-2021</v>
      </c>
      <c r="Z73" s="51">
        <v>-2101</v>
      </c>
      <c r="AA73" s="51">
        <v>-2185</v>
      </c>
      <c r="AB73" s="51">
        <v>-2273</v>
      </c>
      <c r="AC73" s="51">
        <v>-2364</v>
      </c>
      <c r="AD73" s="51">
        <v>-2458</v>
      </c>
      <c r="AE73" s="51">
        <v>-2557</v>
      </c>
      <c r="AF73" s="51">
        <v>-2659</v>
      </c>
      <c r="AG73" s="51">
        <v>-2765</v>
      </c>
      <c r="AH73" s="51">
        <v>-2876</v>
      </c>
      <c r="AI73" s="51">
        <v>-2991</v>
      </c>
      <c r="AJ73" s="51">
        <v>-3111</v>
      </c>
      <c r="AK73" s="51">
        <v>-3235</v>
      </c>
      <c r="AL73" s="51">
        <v>-3364</v>
      </c>
      <c r="AM73" s="51">
        <v>-3499</v>
      </c>
      <c r="AN73" s="51">
        <v>-3639</v>
      </c>
      <c r="AO73" s="51">
        <v>-3784</v>
      </c>
      <c r="AP73" s="51">
        <v>-3936</v>
      </c>
      <c r="AQ73" s="51">
        <v>-4093</v>
      </c>
      <c r="AR73" s="51">
        <v>-4257</v>
      </c>
      <c r="AS73" s="51">
        <v>-4427</v>
      </c>
      <c r="AT73" s="46"/>
      <c r="AU73" s="46"/>
      <c r="AV73" s="46"/>
      <c r="AW73" s="46"/>
      <c r="AX73" s="51">
        <v>-102513</v>
      </c>
    </row>
    <row r="74" spans="1:50" customFormat="1" ht="15.95" customHeight="1" x14ac:dyDescent="0.25">
      <c r="A74" s="153" t="s">
        <v>192</v>
      </c>
      <c r="B74" s="153"/>
      <c r="C74" s="153"/>
      <c r="D74" s="153"/>
      <c r="E74" s="154"/>
      <c r="F74" s="154"/>
      <c r="G74" s="50"/>
      <c r="H74" s="50"/>
      <c r="I74" s="49">
        <v>270</v>
      </c>
      <c r="J74" s="49">
        <v>11</v>
      </c>
      <c r="K74" s="49">
        <v>11</v>
      </c>
      <c r="L74" s="49">
        <v>12</v>
      </c>
      <c r="M74" s="49">
        <v>12</v>
      </c>
      <c r="N74" s="49">
        <v>13</v>
      </c>
      <c r="O74" s="49">
        <v>13</v>
      </c>
      <c r="P74" s="49">
        <v>14</v>
      </c>
      <c r="Q74" s="49">
        <v>14</v>
      </c>
      <c r="R74" s="49">
        <v>15</v>
      </c>
      <c r="S74" s="49">
        <v>15</v>
      </c>
      <c r="T74" s="49">
        <v>16</v>
      </c>
      <c r="U74" s="49">
        <v>17</v>
      </c>
      <c r="V74" s="49">
        <v>17</v>
      </c>
      <c r="W74" s="49">
        <v>18</v>
      </c>
      <c r="X74" s="49">
        <v>19</v>
      </c>
      <c r="Y74" s="49">
        <v>19</v>
      </c>
      <c r="Z74" s="49">
        <v>20</v>
      </c>
      <c r="AA74" s="49">
        <v>21</v>
      </c>
      <c r="AB74" s="49">
        <v>22</v>
      </c>
      <c r="AC74" s="49">
        <v>23</v>
      </c>
      <c r="AD74" s="49">
        <v>24</v>
      </c>
      <c r="AE74" s="49">
        <v>25</v>
      </c>
      <c r="AF74" s="49">
        <v>26</v>
      </c>
      <c r="AG74" s="49">
        <v>27</v>
      </c>
      <c r="AH74" s="49">
        <v>28</v>
      </c>
      <c r="AI74" s="49">
        <v>29</v>
      </c>
      <c r="AJ74" s="49">
        <v>30</v>
      </c>
      <c r="AK74" s="49">
        <v>31</v>
      </c>
      <c r="AL74" s="49">
        <v>32</v>
      </c>
      <c r="AM74" s="49">
        <v>34</v>
      </c>
      <c r="AN74" s="49">
        <v>35</v>
      </c>
      <c r="AO74" s="49">
        <v>36</v>
      </c>
      <c r="AP74" s="49">
        <v>38</v>
      </c>
      <c r="AQ74" s="49">
        <v>39</v>
      </c>
      <c r="AR74" s="49">
        <v>41</v>
      </c>
      <c r="AS74" s="49">
        <v>43</v>
      </c>
      <c r="AT74" s="46"/>
      <c r="AU74" s="46"/>
      <c r="AV74" s="46"/>
      <c r="AW74" s="46"/>
      <c r="AX74" s="51">
        <v>1245</v>
      </c>
    </row>
    <row r="75" spans="1:50" customFormat="1" ht="15.95" customHeight="1" x14ac:dyDescent="0.25">
      <c r="A75" s="153" t="s">
        <v>193</v>
      </c>
      <c r="B75" s="153"/>
      <c r="C75" s="153"/>
      <c r="D75" s="153"/>
      <c r="E75" s="154"/>
      <c r="F75" s="154"/>
      <c r="G75" s="51">
        <v>-699266</v>
      </c>
      <c r="H75" s="51">
        <v>-11866182</v>
      </c>
      <c r="I75" s="50"/>
      <c r="J75" s="50"/>
      <c r="K75" s="50"/>
      <c r="L75" s="50"/>
      <c r="M75" s="50"/>
      <c r="N75" s="50"/>
      <c r="O75" s="50"/>
      <c r="P75" s="50"/>
      <c r="Q75" s="50"/>
      <c r="R75" s="50"/>
      <c r="S75" s="50"/>
      <c r="T75" s="50"/>
      <c r="U75" s="50"/>
      <c r="V75" s="50"/>
      <c r="W75" s="50"/>
      <c r="X75" s="50"/>
      <c r="Y75" s="50"/>
      <c r="Z75" s="50"/>
      <c r="AA75" s="50"/>
      <c r="AB75" s="50"/>
      <c r="AC75" s="50"/>
      <c r="AD75" s="50"/>
      <c r="AE75" s="50"/>
      <c r="AF75" s="50"/>
      <c r="AG75" s="50"/>
      <c r="AH75" s="50"/>
      <c r="AI75" s="50"/>
      <c r="AJ75" s="50"/>
      <c r="AK75" s="50"/>
      <c r="AL75" s="50"/>
      <c r="AM75" s="50"/>
      <c r="AN75" s="50"/>
      <c r="AO75" s="50"/>
      <c r="AP75" s="50"/>
      <c r="AQ75" s="50"/>
      <c r="AR75" s="50"/>
      <c r="AS75" s="50"/>
      <c r="AT75" s="46"/>
      <c r="AU75" s="46"/>
      <c r="AV75" s="46"/>
      <c r="AW75" s="46"/>
      <c r="AX75" s="51">
        <v>-12565448</v>
      </c>
    </row>
    <row r="76" spans="1:50" customFormat="1" ht="15.95" customHeight="1" x14ac:dyDescent="0.25">
      <c r="A76" s="153" t="s">
        <v>194</v>
      </c>
      <c r="B76" s="153"/>
      <c r="C76" s="153"/>
      <c r="D76" s="153"/>
      <c r="E76" s="154"/>
      <c r="F76" s="154"/>
      <c r="G76" s="50"/>
      <c r="H76" s="50"/>
      <c r="I76" s="50"/>
      <c r="J76" s="50"/>
      <c r="K76" s="50"/>
      <c r="L76" s="50"/>
      <c r="M76" s="50"/>
      <c r="N76" s="50"/>
      <c r="O76" s="50"/>
      <c r="P76" s="50"/>
      <c r="Q76" s="50"/>
      <c r="R76" s="50"/>
      <c r="S76" s="50"/>
      <c r="T76" s="50"/>
      <c r="U76" s="50"/>
      <c r="V76" s="50"/>
      <c r="W76" s="50"/>
      <c r="X76" s="50"/>
      <c r="Y76" s="50"/>
      <c r="Z76" s="50"/>
      <c r="AA76" s="50"/>
      <c r="AB76" s="50"/>
      <c r="AC76" s="50"/>
      <c r="AD76" s="50"/>
      <c r="AE76" s="50"/>
      <c r="AF76" s="50"/>
      <c r="AG76" s="50"/>
      <c r="AH76" s="50"/>
      <c r="AI76" s="50"/>
      <c r="AJ76" s="50"/>
      <c r="AK76" s="50"/>
      <c r="AL76" s="50"/>
      <c r="AM76" s="50"/>
      <c r="AN76" s="50"/>
      <c r="AO76" s="50"/>
      <c r="AP76" s="50"/>
      <c r="AQ76" s="50"/>
      <c r="AR76" s="50"/>
      <c r="AS76" s="50"/>
      <c r="AT76" s="46"/>
      <c r="AU76" s="46"/>
      <c r="AV76" s="46"/>
      <c r="AW76" s="46"/>
      <c r="AX76" s="50"/>
    </row>
    <row r="77" spans="1:50" customFormat="1" ht="15.95" customHeight="1" x14ac:dyDescent="0.25">
      <c r="A77" s="153" t="s">
        <v>195</v>
      </c>
      <c r="B77" s="153"/>
      <c r="C77" s="153"/>
      <c r="D77" s="153"/>
      <c r="E77" s="154"/>
      <c r="F77" s="154"/>
      <c r="G77" s="51">
        <v>-699266</v>
      </c>
      <c r="H77" s="51">
        <v>-11866182</v>
      </c>
      <c r="I77" s="51">
        <v>6263</v>
      </c>
      <c r="J77" s="51">
        <v>6244</v>
      </c>
      <c r="K77" s="51">
        <v>6494</v>
      </c>
      <c r="L77" s="51">
        <v>6753</v>
      </c>
      <c r="M77" s="51">
        <v>7023</v>
      </c>
      <c r="N77" s="51">
        <v>7304</v>
      </c>
      <c r="O77" s="51">
        <v>7597</v>
      </c>
      <c r="P77" s="51">
        <v>7900</v>
      </c>
      <c r="Q77" s="51">
        <v>8216</v>
      </c>
      <c r="R77" s="51">
        <v>8545</v>
      </c>
      <c r="S77" s="51">
        <v>8887</v>
      </c>
      <c r="T77" s="51">
        <v>9242</v>
      </c>
      <c r="U77" s="51">
        <v>9612</v>
      </c>
      <c r="V77" s="51">
        <v>9997</v>
      </c>
      <c r="W77" s="51">
        <v>10396</v>
      </c>
      <c r="X77" s="51">
        <v>10812</v>
      </c>
      <c r="Y77" s="51">
        <v>11245</v>
      </c>
      <c r="Z77" s="51">
        <v>11695</v>
      </c>
      <c r="AA77" s="51">
        <v>12162</v>
      </c>
      <c r="AB77" s="51">
        <v>12649</v>
      </c>
      <c r="AC77" s="51">
        <v>13155</v>
      </c>
      <c r="AD77" s="51">
        <v>13681</v>
      </c>
      <c r="AE77" s="51">
        <v>14228</v>
      </c>
      <c r="AF77" s="51">
        <v>14797</v>
      </c>
      <c r="AG77" s="51">
        <v>15389</v>
      </c>
      <c r="AH77" s="51">
        <v>16005</v>
      </c>
      <c r="AI77" s="51">
        <v>16645</v>
      </c>
      <c r="AJ77" s="51">
        <v>17311</v>
      </c>
      <c r="AK77" s="51">
        <v>18003</v>
      </c>
      <c r="AL77" s="51">
        <v>18723</v>
      </c>
      <c r="AM77" s="51">
        <v>19472</v>
      </c>
      <c r="AN77" s="51">
        <v>20251</v>
      </c>
      <c r="AO77" s="51">
        <v>21061</v>
      </c>
      <c r="AP77" s="51">
        <v>21904</v>
      </c>
      <c r="AQ77" s="51">
        <v>22780</v>
      </c>
      <c r="AR77" s="51">
        <v>23691</v>
      </c>
      <c r="AS77" s="51">
        <v>24639</v>
      </c>
      <c r="AT77" s="46"/>
      <c r="AU77" s="46"/>
      <c r="AV77" s="46"/>
      <c r="AW77" s="46"/>
      <c r="AX77" s="51">
        <v>-11994687</v>
      </c>
    </row>
    <row r="78" spans="1:50" customFormat="1" ht="15.95" customHeight="1" x14ac:dyDescent="0.25">
      <c r="A78" s="153" t="s">
        <v>488</v>
      </c>
      <c r="B78" s="153"/>
      <c r="C78" s="153"/>
      <c r="D78" s="153"/>
      <c r="E78" s="154"/>
      <c r="F78" s="154"/>
      <c r="G78" s="51">
        <v>-699266</v>
      </c>
      <c r="H78" s="51">
        <v>-12565448</v>
      </c>
      <c r="I78" s="51">
        <v>-12559185</v>
      </c>
      <c r="J78" s="51">
        <v>-12552941</v>
      </c>
      <c r="K78" s="51">
        <v>-12546448</v>
      </c>
      <c r="L78" s="51">
        <v>-12539694</v>
      </c>
      <c r="M78" s="51">
        <v>-12532671</v>
      </c>
      <c r="N78" s="51">
        <v>-12525366</v>
      </c>
      <c r="O78" s="51">
        <v>-12517770</v>
      </c>
      <c r="P78" s="51">
        <v>-12509869</v>
      </c>
      <c r="Q78" s="51">
        <v>-12501653</v>
      </c>
      <c r="R78" s="51">
        <v>-12493108</v>
      </c>
      <c r="S78" s="51">
        <v>-12484221</v>
      </c>
      <c r="T78" s="51">
        <v>-12474979</v>
      </c>
      <c r="U78" s="51">
        <v>-12465367</v>
      </c>
      <c r="V78" s="51">
        <v>-12455370</v>
      </c>
      <c r="W78" s="51">
        <v>-12444974</v>
      </c>
      <c r="X78" s="51">
        <v>-12434161</v>
      </c>
      <c r="Y78" s="51">
        <v>-12422917</v>
      </c>
      <c r="Z78" s="51">
        <v>-12411222</v>
      </c>
      <c r="AA78" s="51">
        <v>-12399060</v>
      </c>
      <c r="AB78" s="51">
        <v>-12386411</v>
      </c>
      <c r="AC78" s="51">
        <v>-12373256</v>
      </c>
      <c r="AD78" s="51">
        <v>-12359575</v>
      </c>
      <c r="AE78" s="51">
        <v>-12345347</v>
      </c>
      <c r="AF78" s="51">
        <v>-12330550</v>
      </c>
      <c r="AG78" s="51">
        <v>-12315160</v>
      </c>
      <c r="AH78" s="51">
        <v>-12299155</v>
      </c>
      <c r="AI78" s="51">
        <v>-12282510</v>
      </c>
      <c r="AJ78" s="51">
        <v>-12265200</v>
      </c>
      <c r="AK78" s="51">
        <v>-12247196</v>
      </c>
      <c r="AL78" s="51">
        <v>-12228473</v>
      </c>
      <c r="AM78" s="51">
        <v>-12209001</v>
      </c>
      <c r="AN78" s="51">
        <v>-12188750</v>
      </c>
      <c r="AO78" s="51">
        <v>-12167688</v>
      </c>
      <c r="AP78" s="51">
        <v>-12145785</v>
      </c>
      <c r="AQ78" s="51">
        <v>-12123005</v>
      </c>
      <c r="AR78" s="51">
        <v>-12099314</v>
      </c>
      <c r="AS78" s="51">
        <v>-12074675</v>
      </c>
      <c r="AT78" s="46"/>
      <c r="AU78" s="46"/>
      <c r="AV78" s="46"/>
      <c r="AW78" s="46"/>
      <c r="AX78" s="50"/>
    </row>
    <row r="79" spans="1:50" customFormat="1" ht="15.95" customHeight="1" x14ac:dyDescent="0.25">
      <c r="A79" s="153" t="s">
        <v>196</v>
      </c>
      <c r="B79" s="153"/>
      <c r="C79" s="153"/>
      <c r="D79" s="153"/>
      <c r="E79" s="154"/>
      <c r="F79" s="154"/>
      <c r="G79" s="52">
        <v>1.165</v>
      </c>
      <c r="H79" s="52">
        <v>1.357</v>
      </c>
      <c r="I79" s="52">
        <v>1.581</v>
      </c>
      <c r="J79" s="52">
        <v>1.8420000000000001</v>
      </c>
      <c r="K79" s="52">
        <v>2.1459999999999999</v>
      </c>
      <c r="L79" s="52">
        <v>2.5</v>
      </c>
      <c r="M79" s="52">
        <v>2.9129999999999998</v>
      </c>
      <c r="N79" s="52">
        <v>3.3929999999999998</v>
      </c>
      <c r="O79" s="52">
        <v>3.9529999999999998</v>
      </c>
      <c r="P79" s="52">
        <v>4.6050000000000004</v>
      </c>
      <c r="Q79" s="52">
        <v>5.3650000000000002</v>
      </c>
      <c r="R79" s="52">
        <v>6.25</v>
      </c>
      <c r="S79" s="52">
        <v>7.282</v>
      </c>
      <c r="T79" s="52">
        <v>8.4830000000000005</v>
      </c>
      <c r="U79" s="52">
        <v>9.8829999999999991</v>
      </c>
      <c r="V79" s="52">
        <v>11.513999999999999</v>
      </c>
      <c r="W79" s="52">
        <v>13.413</v>
      </c>
      <c r="X79" s="52">
        <v>15.627000000000001</v>
      </c>
      <c r="Y79" s="52">
        <v>18.204999999999998</v>
      </c>
      <c r="Z79" s="52">
        <v>21.209</v>
      </c>
      <c r="AA79" s="52">
        <v>24.707999999999998</v>
      </c>
      <c r="AB79" s="52">
        <v>28.785</v>
      </c>
      <c r="AC79" s="52">
        <v>33.534999999999997</v>
      </c>
      <c r="AD79" s="52">
        <v>39.067999999999998</v>
      </c>
      <c r="AE79" s="52">
        <v>45.514000000000003</v>
      </c>
      <c r="AF79" s="52">
        <v>53.024000000000001</v>
      </c>
      <c r="AG79" s="52">
        <v>61.773000000000003</v>
      </c>
      <c r="AH79" s="52">
        <v>71.965999999999994</v>
      </c>
      <c r="AI79" s="52">
        <v>83.84</v>
      </c>
      <c r="AJ79" s="52">
        <v>97.674000000000007</v>
      </c>
      <c r="AK79" s="52">
        <v>113.79</v>
      </c>
      <c r="AL79" s="52">
        <v>132.565</v>
      </c>
      <c r="AM79" s="52">
        <v>154.43799999999999</v>
      </c>
      <c r="AN79" s="52">
        <v>179.92099999999999</v>
      </c>
      <c r="AO79" s="52">
        <v>209.608</v>
      </c>
      <c r="AP79" s="52">
        <v>244.19300000000001</v>
      </c>
      <c r="AQ79" s="52">
        <v>284.48500000000001</v>
      </c>
      <c r="AR79" s="52">
        <v>331.42500000000001</v>
      </c>
      <c r="AS79" s="52">
        <v>386.11</v>
      </c>
      <c r="AT79" s="46"/>
      <c r="AU79" s="46"/>
      <c r="AV79" s="46"/>
      <c r="AW79" s="46"/>
      <c r="AX79" s="50"/>
    </row>
    <row r="80" spans="1:50" customFormat="1" ht="15.95" customHeight="1" x14ac:dyDescent="0.25">
      <c r="A80" s="153" t="s">
        <v>489</v>
      </c>
      <c r="B80" s="153"/>
      <c r="C80" s="153"/>
      <c r="D80" s="153"/>
      <c r="E80" s="154"/>
      <c r="F80" s="154"/>
      <c r="G80" s="51">
        <v>-600228</v>
      </c>
      <c r="H80" s="51">
        <v>-8742973</v>
      </c>
      <c r="I80" s="51">
        <v>3961</v>
      </c>
      <c r="J80" s="51">
        <v>3390</v>
      </c>
      <c r="K80" s="51">
        <v>3026</v>
      </c>
      <c r="L80" s="51">
        <v>2701</v>
      </c>
      <c r="M80" s="51">
        <v>2411</v>
      </c>
      <c r="N80" s="51">
        <v>2153</v>
      </c>
      <c r="O80" s="51">
        <v>1922</v>
      </c>
      <c r="P80" s="51">
        <v>1716</v>
      </c>
      <c r="Q80" s="51">
        <v>1531</v>
      </c>
      <c r="R80" s="51">
        <v>1367</v>
      </c>
      <c r="S80" s="51">
        <v>1220</v>
      </c>
      <c r="T80" s="51">
        <v>1089</v>
      </c>
      <c r="U80" s="49">
        <v>973</v>
      </c>
      <c r="V80" s="49">
        <v>868</v>
      </c>
      <c r="W80" s="49">
        <v>775</v>
      </c>
      <c r="X80" s="49">
        <v>692</v>
      </c>
      <c r="Y80" s="49">
        <v>618</v>
      </c>
      <c r="Z80" s="49">
        <v>551</v>
      </c>
      <c r="AA80" s="49">
        <v>492</v>
      </c>
      <c r="AB80" s="49">
        <v>439</v>
      </c>
      <c r="AC80" s="49">
        <v>392</v>
      </c>
      <c r="AD80" s="49">
        <v>350</v>
      </c>
      <c r="AE80" s="49">
        <v>313</v>
      </c>
      <c r="AF80" s="49">
        <v>279</v>
      </c>
      <c r="AG80" s="49">
        <v>249</v>
      </c>
      <c r="AH80" s="49">
        <v>222</v>
      </c>
      <c r="AI80" s="49">
        <v>199</v>
      </c>
      <c r="AJ80" s="49">
        <v>177</v>
      </c>
      <c r="AK80" s="49">
        <v>158</v>
      </c>
      <c r="AL80" s="49">
        <v>141</v>
      </c>
      <c r="AM80" s="49">
        <v>126</v>
      </c>
      <c r="AN80" s="49">
        <v>113</v>
      </c>
      <c r="AO80" s="49">
        <v>100</v>
      </c>
      <c r="AP80" s="49">
        <v>90</v>
      </c>
      <c r="AQ80" s="49">
        <v>80</v>
      </c>
      <c r="AR80" s="49">
        <v>71</v>
      </c>
      <c r="AS80" s="49">
        <v>64</v>
      </c>
      <c r="AT80" s="46"/>
      <c r="AU80" s="46"/>
      <c r="AV80" s="46"/>
      <c r="AW80" s="46"/>
      <c r="AX80" s="51">
        <v>-9308027</v>
      </c>
    </row>
    <row r="81" spans="1:50" customFormat="1" ht="15.95" customHeight="1" x14ac:dyDescent="0.25">
      <c r="A81" s="153" t="s">
        <v>490</v>
      </c>
      <c r="B81" s="153"/>
      <c r="C81" s="153"/>
      <c r="D81" s="153"/>
      <c r="E81" s="154"/>
      <c r="F81" s="154"/>
      <c r="G81" s="51">
        <v>-600228</v>
      </c>
      <c r="H81" s="51">
        <v>-9343202</v>
      </c>
      <c r="I81" s="51">
        <v>-9339241</v>
      </c>
      <c r="J81" s="51">
        <v>-9335851</v>
      </c>
      <c r="K81" s="51">
        <v>-9332825</v>
      </c>
      <c r="L81" s="51">
        <v>-9330124</v>
      </c>
      <c r="M81" s="51">
        <v>-9327713</v>
      </c>
      <c r="N81" s="51">
        <v>-9325560</v>
      </c>
      <c r="O81" s="51">
        <v>-9323638</v>
      </c>
      <c r="P81" s="51">
        <v>-9321923</v>
      </c>
      <c r="Q81" s="51">
        <v>-9320391</v>
      </c>
      <c r="R81" s="51">
        <v>-9319024</v>
      </c>
      <c r="S81" s="51">
        <v>-9317804</v>
      </c>
      <c r="T81" s="51">
        <v>-9316714</v>
      </c>
      <c r="U81" s="51">
        <v>-9315742</v>
      </c>
      <c r="V81" s="51">
        <v>-9314873</v>
      </c>
      <c r="W81" s="51">
        <v>-9314098</v>
      </c>
      <c r="X81" s="51">
        <v>-9313406</v>
      </c>
      <c r="Y81" s="51">
        <v>-9312789</v>
      </c>
      <c r="Z81" s="51">
        <v>-9312237</v>
      </c>
      <c r="AA81" s="51">
        <v>-9311745</v>
      </c>
      <c r="AB81" s="51">
        <v>-9311306</v>
      </c>
      <c r="AC81" s="51">
        <v>-9310913</v>
      </c>
      <c r="AD81" s="51">
        <v>-9310563</v>
      </c>
      <c r="AE81" s="51">
        <v>-9310251</v>
      </c>
      <c r="AF81" s="51">
        <v>-9309972</v>
      </c>
      <c r="AG81" s="51">
        <v>-9309722</v>
      </c>
      <c r="AH81" s="51">
        <v>-9309500</v>
      </c>
      <c r="AI81" s="51">
        <v>-9309301</v>
      </c>
      <c r="AJ81" s="51">
        <v>-9309124</v>
      </c>
      <c r="AK81" s="51">
        <v>-9308966</v>
      </c>
      <c r="AL81" s="51">
        <v>-9308825</v>
      </c>
      <c r="AM81" s="51">
        <v>-9308699</v>
      </c>
      <c r="AN81" s="51">
        <v>-9308586</v>
      </c>
      <c r="AO81" s="51">
        <v>-9308486</v>
      </c>
      <c r="AP81" s="51">
        <v>-9308396</v>
      </c>
      <c r="AQ81" s="51">
        <v>-9308316</v>
      </c>
      <c r="AR81" s="51">
        <v>-9308244</v>
      </c>
      <c r="AS81" s="51">
        <v>-9308181</v>
      </c>
      <c r="AT81" s="46"/>
      <c r="AU81" s="46"/>
      <c r="AV81" s="46"/>
      <c r="AW81" s="46"/>
      <c r="AX81" s="50"/>
    </row>
    <row r="82" spans="1:50" customFormat="1" ht="32.1" customHeight="1" x14ac:dyDescent="0.25">
      <c r="A82" s="155" t="s">
        <v>197</v>
      </c>
      <c r="B82" s="155"/>
      <c r="C82" s="155"/>
      <c r="D82" s="155"/>
      <c r="E82" s="158">
        <v>-9308027.3900000006</v>
      </c>
      <c r="F82" s="158"/>
      <c r="G82" s="46" t="s">
        <v>491</v>
      </c>
      <c r="H82" s="20"/>
      <c r="I82" s="43"/>
      <c r="J82" s="43"/>
      <c r="K82" s="16"/>
      <c r="L82" s="17"/>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c r="AW82" s="8"/>
      <c r="AX82" s="8"/>
    </row>
    <row r="83" spans="1:50" customFormat="1" ht="15.95" customHeight="1" x14ac:dyDescent="0.25">
      <c r="A83" s="155" t="s">
        <v>198</v>
      </c>
      <c r="B83" s="155"/>
      <c r="C83" s="155"/>
      <c r="D83" s="155"/>
      <c r="E83" s="143" t="s">
        <v>31</v>
      </c>
      <c r="F83" s="143"/>
      <c r="G83" s="46" t="s">
        <v>199</v>
      </c>
      <c r="H83" s="20"/>
      <c r="I83" s="43"/>
      <c r="J83" s="43"/>
      <c r="K83" s="16"/>
      <c r="L83" s="17"/>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c r="AQ83" s="8"/>
      <c r="AR83" s="8"/>
      <c r="AS83" s="8"/>
      <c r="AT83" s="8"/>
      <c r="AU83" s="8"/>
      <c r="AV83" s="8"/>
      <c r="AW83" s="8"/>
      <c r="AX83" s="8"/>
    </row>
    <row r="84" spans="1:50" customFormat="1" ht="15.95" customHeight="1" x14ac:dyDescent="0.25">
      <c r="A84" s="155" t="s">
        <v>200</v>
      </c>
      <c r="B84" s="155"/>
      <c r="C84" s="155"/>
      <c r="D84" s="155"/>
      <c r="E84" s="143" t="s">
        <v>31</v>
      </c>
      <c r="F84" s="143"/>
      <c r="G84" s="46" t="s">
        <v>201</v>
      </c>
      <c r="H84" s="20"/>
      <c r="I84" s="43"/>
      <c r="J84" s="43"/>
      <c r="K84" s="16"/>
      <c r="L84" s="17"/>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c r="AP84" s="8"/>
      <c r="AQ84" s="8"/>
      <c r="AR84" s="8"/>
      <c r="AS84" s="8"/>
      <c r="AT84" s="8"/>
      <c r="AU84" s="8"/>
      <c r="AV84" s="8"/>
      <c r="AW84" s="8"/>
      <c r="AX84" s="8"/>
    </row>
    <row r="85" spans="1:50" customFormat="1" ht="15.95" customHeight="1" thickBot="1" x14ac:dyDescent="0.3">
      <c r="A85" s="156" t="s">
        <v>202</v>
      </c>
      <c r="B85" s="156"/>
      <c r="C85" s="156"/>
      <c r="D85" s="156"/>
      <c r="E85" s="157" t="s">
        <v>31</v>
      </c>
      <c r="F85" s="157"/>
      <c r="G85" s="15" t="s">
        <v>201</v>
      </c>
      <c r="H85" s="21"/>
      <c r="I85" s="44"/>
      <c r="J85" s="44"/>
      <c r="K85" s="18"/>
      <c r="L85" s="19"/>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c r="AQ85" s="8"/>
      <c r="AR85" s="8"/>
      <c r="AS85" s="8"/>
      <c r="AT85" s="8"/>
      <c r="AU85" s="8"/>
      <c r="AV85" s="8"/>
      <c r="AW85" s="8"/>
      <c r="AX85" s="8"/>
    </row>
    <row r="86" spans="1:50" customFormat="1" ht="11.45" customHeight="1" x14ac:dyDescent="0.25">
      <c r="A86" s="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8"/>
      <c r="AQ86" s="8"/>
      <c r="AR86" s="8"/>
      <c r="AS86" s="8"/>
      <c r="AT86" s="8"/>
      <c r="AU86" s="8"/>
      <c r="AV86" s="8"/>
      <c r="AW86" s="8"/>
      <c r="AX86" s="8"/>
    </row>
    <row r="88" spans="1:50" customFormat="1" ht="11.45" customHeight="1" x14ac:dyDescent="0.25">
      <c r="A88" s="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c r="AN88" s="8"/>
      <c r="AO88" s="8"/>
      <c r="AP88" s="8"/>
      <c r="AQ88" s="8"/>
      <c r="AR88" s="8"/>
      <c r="AS88" s="8"/>
      <c r="AT88" s="8"/>
      <c r="AU88" s="8"/>
      <c r="AV88" s="8"/>
      <c r="AW88" s="8"/>
      <c r="AX88" s="8"/>
    </row>
    <row r="89" spans="1:50" customFormat="1" ht="11.45" customHeight="1" x14ac:dyDescent="0.25">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8"/>
      <c r="AQ89" s="8"/>
      <c r="AR89" s="8"/>
      <c r="AS89" s="8"/>
      <c r="AT89" s="8"/>
      <c r="AU89" s="8"/>
      <c r="AV89" s="8"/>
      <c r="AW89" s="8"/>
      <c r="AX89" s="8"/>
    </row>
    <row r="90" spans="1:50" customFormat="1" ht="11.45" customHeight="1" x14ac:dyDescent="0.25">
      <c r="A90" s="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c r="AN90" s="8"/>
      <c r="AO90" s="8"/>
      <c r="AP90" s="8"/>
      <c r="AQ90" s="8"/>
      <c r="AR90" s="8"/>
      <c r="AS90" s="8"/>
      <c r="AT90" s="8"/>
      <c r="AU90" s="8"/>
      <c r="AV90" s="8"/>
      <c r="AW90" s="8"/>
      <c r="AX90" s="8"/>
    </row>
    <row r="91" spans="1:50" customFormat="1" ht="11.45" customHeight="1" x14ac:dyDescent="0.25">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8"/>
      <c r="AQ91" s="8"/>
      <c r="AR91" s="8"/>
      <c r="AS91" s="8"/>
      <c r="AT91" s="8"/>
      <c r="AU91" s="8"/>
      <c r="AV91" s="8"/>
      <c r="AW91" s="8"/>
      <c r="AX91" s="8"/>
    </row>
    <row r="92" spans="1:50" customFormat="1" ht="11.45" customHeight="1" x14ac:dyDescent="0.2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8"/>
      <c r="AQ92" s="8"/>
      <c r="AR92" s="8"/>
      <c r="AS92" s="8"/>
      <c r="AT92" s="8"/>
      <c r="AU92" s="8"/>
      <c r="AV92" s="8"/>
      <c r="AW92" s="8"/>
      <c r="AX92" s="8"/>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E49" sqref="E49"/>
    </sheetView>
  </sheetViews>
  <sheetFormatPr defaultColWidth="9" defaultRowHeight="15" x14ac:dyDescent="0.25"/>
  <cols>
    <col min="1" max="1" width="9" style="8" customWidth="1"/>
    <col min="2" max="2" width="40.85546875" style="8" customWidth="1"/>
    <col min="3" max="3" width="14.28515625" style="8" customWidth="1"/>
    <col min="4" max="4" width="15.42578125" style="8" customWidth="1"/>
    <col min="5" max="5" width="14.85546875" style="8" customWidth="1"/>
    <col min="6" max="6" width="16.140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133" t="s">
        <v>638</v>
      </c>
      <c r="B5" s="133"/>
      <c r="C5" s="133"/>
      <c r="D5" s="133"/>
      <c r="E5" s="133"/>
      <c r="F5" s="133"/>
      <c r="G5" s="133"/>
      <c r="H5" s="133"/>
      <c r="I5" s="133"/>
      <c r="J5" s="133"/>
      <c r="K5" s="133"/>
      <c r="L5" s="133"/>
    </row>
    <row r="6" spans="1:12" ht="15.95" customHeight="1" x14ac:dyDescent="0.25"/>
    <row r="7" spans="1:12" ht="18.95" customHeight="1" x14ac:dyDescent="0.3">
      <c r="A7" s="134" t="s">
        <v>3</v>
      </c>
      <c r="B7" s="134"/>
      <c r="C7" s="134"/>
      <c r="D7" s="134"/>
      <c r="E7" s="134"/>
      <c r="F7" s="134"/>
      <c r="G7" s="134"/>
      <c r="H7" s="134"/>
      <c r="I7" s="134"/>
      <c r="J7" s="134"/>
      <c r="K7" s="134"/>
      <c r="L7" s="134"/>
    </row>
    <row r="8" spans="1:12" ht="15.95" customHeight="1" x14ac:dyDescent="0.25"/>
    <row r="9" spans="1:12" ht="15.95" customHeight="1" x14ac:dyDescent="0.25">
      <c r="A9" s="133" t="s">
        <v>4</v>
      </c>
      <c r="B9" s="133"/>
      <c r="C9" s="133"/>
      <c r="D9" s="133"/>
      <c r="E9" s="133"/>
      <c r="F9" s="133"/>
      <c r="G9" s="133"/>
      <c r="H9" s="133"/>
      <c r="I9" s="133"/>
      <c r="J9" s="133"/>
      <c r="K9" s="133"/>
      <c r="L9" s="133"/>
    </row>
    <row r="10" spans="1:12" ht="15.95" customHeight="1" x14ac:dyDescent="0.25">
      <c r="A10" s="131" t="s">
        <v>5</v>
      </c>
      <c r="B10" s="131"/>
      <c r="C10" s="131"/>
      <c r="D10" s="131"/>
      <c r="E10" s="131"/>
      <c r="F10" s="131"/>
      <c r="G10" s="131"/>
      <c r="H10" s="131"/>
      <c r="I10" s="131"/>
      <c r="J10" s="131"/>
      <c r="K10" s="131"/>
      <c r="L10" s="131"/>
    </row>
    <row r="11" spans="1:12" ht="15.95" customHeight="1" x14ac:dyDescent="0.25"/>
    <row r="12" spans="1:12" ht="15.95" customHeight="1" x14ac:dyDescent="0.25">
      <c r="A12" s="133" t="s">
        <v>450</v>
      </c>
      <c r="B12" s="133"/>
      <c r="C12" s="133"/>
      <c r="D12" s="133"/>
      <c r="E12" s="133"/>
      <c r="F12" s="133"/>
      <c r="G12" s="133"/>
      <c r="H12" s="133"/>
      <c r="I12" s="133"/>
      <c r="J12" s="133"/>
      <c r="K12" s="133"/>
      <c r="L12" s="133"/>
    </row>
    <row r="13" spans="1:12" ht="15.95" customHeight="1" x14ac:dyDescent="0.25">
      <c r="A13" s="131" t="s">
        <v>6</v>
      </c>
      <c r="B13" s="131"/>
      <c r="C13" s="131"/>
      <c r="D13" s="131"/>
      <c r="E13" s="131"/>
      <c r="F13" s="131"/>
      <c r="G13" s="131"/>
      <c r="H13" s="131"/>
      <c r="I13" s="131"/>
      <c r="J13" s="131"/>
      <c r="K13" s="131"/>
      <c r="L13" s="131"/>
    </row>
    <row r="14" spans="1:12" ht="15.95" customHeight="1" x14ac:dyDescent="0.3"/>
    <row r="15" spans="1:12" ht="15.95" customHeight="1" x14ac:dyDescent="0.25">
      <c r="A15" s="138" t="s">
        <v>470</v>
      </c>
      <c r="B15" s="138"/>
      <c r="C15" s="138"/>
      <c r="D15" s="138"/>
      <c r="E15" s="138"/>
      <c r="F15" s="138"/>
      <c r="G15" s="138"/>
      <c r="H15" s="138"/>
      <c r="I15" s="138"/>
      <c r="J15" s="138"/>
      <c r="K15" s="138"/>
      <c r="L15" s="138"/>
    </row>
    <row r="16" spans="1:12" ht="15.95" customHeight="1" x14ac:dyDescent="0.25">
      <c r="A16" s="131" t="s">
        <v>7</v>
      </c>
      <c r="B16" s="131"/>
      <c r="C16" s="131"/>
      <c r="D16" s="131"/>
      <c r="E16" s="131"/>
      <c r="F16" s="131"/>
      <c r="G16" s="131"/>
      <c r="H16" s="131"/>
      <c r="I16" s="131"/>
      <c r="J16" s="131"/>
      <c r="K16" s="131"/>
      <c r="L16" s="131"/>
    </row>
    <row r="17" spans="1:12" ht="15.95" customHeight="1" x14ac:dyDescent="0.25"/>
    <row r="18" spans="1:12" ht="18.95" customHeight="1" x14ac:dyDescent="0.3">
      <c r="A18" s="139" t="s">
        <v>203</v>
      </c>
      <c r="B18" s="139"/>
      <c r="C18" s="139"/>
      <c r="D18" s="139"/>
      <c r="E18" s="139"/>
      <c r="F18" s="139"/>
      <c r="G18" s="139"/>
      <c r="H18" s="139"/>
      <c r="I18" s="139"/>
      <c r="J18" s="139"/>
      <c r="K18" s="139"/>
      <c r="L18" s="139"/>
    </row>
    <row r="20" spans="1:12" ht="15.95" customHeight="1" x14ac:dyDescent="0.25">
      <c r="A20" s="150" t="s">
        <v>204</v>
      </c>
      <c r="B20" s="150" t="s">
        <v>205</v>
      </c>
      <c r="C20" s="143" t="s">
        <v>206</v>
      </c>
      <c r="D20" s="143"/>
      <c r="E20" s="143"/>
      <c r="F20" s="143"/>
      <c r="G20" s="150" t="s">
        <v>207</v>
      </c>
      <c r="H20" s="150" t="s">
        <v>208</v>
      </c>
      <c r="I20" s="150" t="s">
        <v>209</v>
      </c>
      <c r="J20" s="150"/>
      <c r="K20" s="150" t="s">
        <v>210</v>
      </c>
      <c r="L20" s="150"/>
    </row>
    <row r="21" spans="1:12" ht="15.95" customHeight="1" x14ac:dyDescent="0.25">
      <c r="A21" s="176"/>
      <c r="B21" s="176"/>
      <c r="C21" s="143" t="s">
        <v>211</v>
      </c>
      <c r="D21" s="143"/>
      <c r="E21" s="143" t="s">
        <v>279</v>
      </c>
      <c r="F21" s="143"/>
      <c r="G21" s="176"/>
      <c r="H21" s="176"/>
      <c r="I21" s="177"/>
      <c r="J21" s="178"/>
      <c r="K21" s="177"/>
      <c r="L21" s="178"/>
    </row>
    <row r="22" spans="1:12" ht="32.1" customHeight="1" x14ac:dyDescent="0.25">
      <c r="A22" s="151"/>
      <c r="B22" s="151"/>
      <c r="C22" s="2" t="s">
        <v>213</v>
      </c>
      <c r="D22" s="2" t="s">
        <v>214</v>
      </c>
      <c r="E22" s="37" t="s">
        <v>215</v>
      </c>
      <c r="F22" s="37" t="s">
        <v>216</v>
      </c>
      <c r="G22" s="151"/>
      <c r="H22" s="151"/>
      <c r="I22" s="179"/>
      <c r="J22" s="180"/>
      <c r="K22" s="179"/>
      <c r="L22" s="180"/>
    </row>
    <row r="23" spans="1:12" ht="15.95" customHeight="1" x14ac:dyDescent="0.3">
      <c r="A23" s="5">
        <v>1</v>
      </c>
      <c r="B23" s="5">
        <v>2</v>
      </c>
      <c r="C23" s="5">
        <v>3</v>
      </c>
      <c r="D23" s="5">
        <v>4</v>
      </c>
      <c r="E23" s="5">
        <v>7</v>
      </c>
      <c r="F23" s="5">
        <v>8</v>
      </c>
      <c r="G23" s="5">
        <v>9</v>
      </c>
      <c r="H23" s="5">
        <v>10</v>
      </c>
      <c r="I23" s="175">
        <v>11</v>
      </c>
      <c r="J23" s="175"/>
      <c r="K23" s="175">
        <v>12</v>
      </c>
      <c r="L23" s="175"/>
    </row>
    <row r="24" spans="1:12" s="22" customFormat="1" ht="15.95" customHeight="1" x14ac:dyDescent="0.25">
      <c r="A24" s="58">
        <v>1</v>
      </c>
      <c r="B24" s="59" t="s">
        <v>217</v>
      </c>
      <c r="C24" s="60"/>
      <c r="D24" s="60"/>
      <c r="E24" s="60"/>
      <c r="F24" s="60"/>
      <c r="G24" s="60"/>
      <c r="H24" s="60"/>
      <c r="I24" s="174"/>
      <c r="J24" s="174"/>
      <c r="K24" s="174"/>
      <c r="L24" s="174"/>
    </row>
    <row r="25" spans="1:12" ht="15.95" customHeight="1" x14ac:dyDescent="0.25">
      <c r="A25" s="54" t="s">
        <v>218</v>
      </c>
      <c r="B25" s="54" t="s">
        <v>219</v>
      </c>
      <c r="C25" s="66" t="s">
        <v>493</v>
      </c>
      <c r="D25" s="53" t="s">
        <v>493</v>
      </c>
      <c r="E25" s="66" t="s">
        <v>493</v>
      </c>
      <c r="F25" s="66" t="s">
        <v>493</v>
      </c>
      <c r="G25" s="53"/>
      <c r="H25" s="53"/>
      <c r="I25" s="137"/>
      <c r="J25" s="137"/>
      <c r="K25" s="137"/>
      <c r="L25" s="137"/>
    </row>
    <row r="26" spans="1:12" ht="32.1" customHeight="1" x14ac:dyDescent="0.25">
      <c r="A26" s="54" t="s">
        <v>220</v>
      </c>
      <c r="B26" s="54" t="s">
        <v>221</v>
      </c>
      <c r="C26" s="66" t="s">
        <v>493</v>
      </c>
      <c r="D26" s="66" t="s">
        <v>493</v>
      </c>
      <c r="E26" s="66" t="s">
        <v>493</v>
      </c>
      <c r="F26" s="66" t="s">
        <v>493</v>
      </c>
      <c r="G26" s="53"/>
      <c r="H26" s="53"/>
      <c r="I26" s="137"/>
      <c r="J26" s="137"/>
      <c r="K26" s="137"/>
      <c r="L26" s="137"/>
    </row>
    <row r="27" spans="1:12" ht="48" customHeight="1" x14ac:dyDescent="0.25">
      <c r="A27" s="54" t="s">
        <v>222</v>
      </c>
      <c r="B27" s="54" t="s">
        <v>223</v>
      </c>
      <c r="C27" s="66" t="s">
        <v>493</v>
      </c>
      <c r="D27" s="66" t="s">
        <v>493</v>
      </c>
      <c r="E27" s="66" t="s">
        <v>493</v>
      </c>
      <c r="F27" s="66" t="s">
        <v>493</v>
      </c>
      <c r="G27" s="53"/>
      <c r="H27" s="53"/>
      <c r="I27" s="137"/>
      <c r="J27" s="137"/>
      <c r="K27" s="137"/>
      <c r="L27" s="137"/>
    </row>
    <row r="28" spans="1:12" ht="32.1" customHeight="1" x14ac:dyDescent="0.25">
      <c r="A28" s="54" t="s">
        <v>224</v>
      </c>
      <c r="B28" s="54" t="s">
        <v>225</v>
      </c>
      <c r="C28" s="66" t="s">
        <v>493</v>
      </c>
      <c r="D28" s="66" t="s">
        <v>493</v>
      </c>
      <c r="E28" s="66" t="s">
        <v>493</v>
      </c>
      <c r="F28" s="66" t="s">
        <v>493</v>
      </c>
      <c r="G28" s="53"/>
      <c r="H28" s="53"/>
      <c r="I28" s="137"/>
      <c r="J28" s="137"/>
      <c r="K28" s="137"/>
      <c r="L28" s="137"/>
    </row>
    <row r="29" spans="1:12" ht="32.1" customHeight="1" x14ac:dyDescent="0.25">
      <c r="A29" s="54" t="s">
        <v>226</v>
      </c>
      <c r="B29" s="54" t="s">
        <v>227</v>
      </c>
      <c r="C29" s="66" t="s">
        <v>493</v>
      </c>
      <c r="D29" s="66" t="s">
        <v>493</v>
      </c>
      <c r="E29" s="66" t="s">
        <v>493</v>
      </c>
      <c r="F29" s="66" t="s">
        <v>493</v>
      </c>
      <c r="G29" s="53"/>
      <c r="H29" s="53"/>
      <c r="I29" s="137"/>
      <c r="J29" s="137"/>
      <c r="K29" s="137"/>
      <c r="L29" s="137"/>
    </row>
    <row r="30" spans="1:12" ht="32.1" customHeight="1" x14ac:dyDescent="0.25">
      <c r="A30" s="54" t="s">
        <v>228</v>
      </c>
      <c r="B30" s="54" t="s">
        <v>229</v>
      </c>
      <c r="C30" s="61">
        <v>43338</v>
      </c>
      <c r="D30" s="61">
        <v>43338</v>
      </c>
      <c r="E30" s="61">
        <v>43338</v>
      </c>
      <c r="F30" s="61">
        <v>43338</v>
      </c>
      <c r="G30" s="53">
        <v>100</v>
      </c>
      <c r="H30" s="53"/>
      <c r="I30" s="137"/>
      <c r="J30" s="137"/>
      <c r="K30" s="137"/>
      <c r="L30" s="137"/>
    </row>
    <row r="31" spans="1:12" ht="32.1" customHeight="1" x14ac:dyDescent="0.25">
      <c r="A31" s="54" t="s">
        <v>230</v>
      </c>
      <c r="B31" s="54" t="s">
        <v>231</v>
      </c>
      <c r="C31" s="61" t="s">
        <v>449</v>
      </c>
      <c r="D31" s="61" t="s">
        <v>449</v>
      </c>
      <c r="E31" s="61" t="s">
        <v>449</v>
      </c>
      <c r="F31" s="61" t="s">
        <v>449</v>
      </c>
      <c r="G31" s="53">
        <v>100</v>
      </c>
      <c r="H31" s="53"/>
      <c r="I31" s="137"/>
      <c r="J31" s="137"/>
      <c r="K31" s="137"/>
      <c r="L31" s="137"/>
    </row>
    <row r="32" spans="1:12" ht="32.1" customHeight="1" x14ac:dyDescent="0.25">
      <c r="A32" s="54" t="s">
        <v>232</v>
      </c>
      <c r="B32" s="54" t="s">
        <v>233</v>
      </c>
      <c r="C32" s="66" t="s">
        <v>493</v>
      </c>
      <c r="D32" s="66" t="s">
        <v>493</v>
      </c>
      <c r="E32" s="66" t="s">
        <v>493</v>
      </c>
      <c r="F32" s="66" t="s">
        <v>493</v>
      </c>
      <c r="G32" s="53"/>
      <c r="H32" s="53"/>
      <c r="I32" s="137"/>
      <c r="J32" s="137"/>
      <c r="K32" s="137"/>
      <c r="L32" s="137"/>
    </row>
    <row r="33" spans="1:12" ht="48" customHeight="1" x14ac:dyDescent="0.25">
      <c r="A33" s="54" t="s">
        <v>234</v>
      </c>
      <c r="B33" s="54" t="s">
        <v>235</v>
      </c>
      <c r="C33" s="66" t="s">
        <v>493</v>
      </c>
      <c r="D33" s="66" t="s">
        <v>493</v>
      </c>
      <c r="E33" s="66" t="s">
        <v>493</v>
      </c>
      <c r="F33" s="66" t="s">
        <v>493</v>
      </c>
      <c r="G33" s="53"/>
      <c r="H33" s="53"/>
      <c r="I33" s="137"/>
      <c r="J33" s="137"/>
      <c r="K33" s="137"/>
      <c r="L33" s="137"/>
    </row>
    <row r="34" spans="1:12" ht="15.95" customHeight="1" x14ac:dyDescent="0.25">
      <c r="A34" s="54" t="s">
        <v>236</v>
      </c>
      <c r="B34" s="54" t="s">
        <v>237</v>
      </c>
      <c r="C34" s="62">
        <v>43515</v>
      </c>
      <c r="D34" s="62">
        <f>C34</f>
        <v>43515</v>
      </c>
      <c r="E34" s="62">
        <v>43515</v>
      </c>
      <c r="F34" s="62">
        <f>E34</f>
        <v>43515</v>
      </c>
      <c r="G34" s="53">
        <v>100</v>
      </c>
      <c r="H34" s="53"/>
      <c r="I34" s="137"/>
      <c r="J34" s="137"/>
      <c r="K34" s="137"/>
      <c r="L34" s="137"/>
    </row>
    <row r="35" spans="1:12" ht="32.1" customHeight="1" x14ac:dyDescent="0.25">
      <c r="A35" s="54" t="s">
        <v>238</v>
      </c>
      <c r="B35" s="54" t="s">
        <v>239</v>
      </c>
      <c r="C35" s="66" t="s">
        <v>493</v>
      </c>
      <c r="D35" s="66" t="s">
        <v>493</v>
      </c>
      <c r="E35" s="66" t="s">
        <v>493</v>
      </c>
      <c r="F35" s="66" t="s">
        <v>493</v>
      </c>
      <c r="G35" s="53"/>
      <c r="H35" s="53"/>
      <c r="I35" s="137"/>
      <c r="J35" s="137"/>
      <c r="K35" s="137"/>
      <c r="L35" s="137"/>
    </row>
    <row r="36" spans="1:12" ht="15.95" customHeight="1" x14ac:dyDescent="0.25">
      <c r="A36" s="54" t="s">
        <v>240</v>
      </c>
      <c r="B36" s="54" t="s">
        <v>241</v>
      </c>
      <c r="C36" s="66" t="s">
        <v>493</v>
      </c>
      <c r="D36" s="66" t="s">
        <v>493</v>
      </c>
      <c r="E36" s="66" t="s">
        <v>493</v>
      </c>
      <c r="F36" s="66" t="s">
        <v>493</v>
      </c>
      <c r="G36" s="53"/>
      <c r="H36" s="53"/>
      <c r="I36" s="137"/>
      <c r="J36" s="137"/>
      <c r="K36" s="137"/>
      <c r="L36" s="137"/>
    </row>
    <row r="37" spans="1:12" s="22" customFormat="1" ht="15.95" customHeight="1" x14ac:dyDescent="0.25">
      <c r="A37" s="58">
        <v>2</v>
      </c>
      <c r="B37" s="59" t="s">
        <v>242</v>
      </c>
      <c r="C37" s="66" t="s">
        <v>493</v>
      </c>
      <c r="D37" s="66" t="s">
        <v>493</v>
      </c>
      <c r="E37" s="66" t="s">
        <v>493</v>
      </c>
      <c r="F37" s="66" t="s">
        <v>493</v>
      </c>
      <c r="G37" s="60"/>
      <c r="H37" s="60"/>
      <c r="I37" s="174"/>
      <c r="J37" s="174"/>
      <c r="K37" s="174"/>
      <c r="L37" s="174"/>
    </row>
    <row r="38" spans="1:12" ht="63" customHeight="1" x14ac:dyDescent="0.25">
      <c r="A38" s="54" t="s">
        <v>243</v>
      </c>
      <c r="B38" s="54" t="s">
        <v>244</v>
      </c>
      <c r="C38" s="64">
        <v>43683</v>
      </c>
      <c r="D38" s="64">
        <f>C38</f>
        <v>43683</v>
      </c>
      <c r="E38" s="64">
        <v>43683</v>
      </c>
      <c r="F38" s="64">
        <f>E38</f>
        <v>43683</v>
      </c>
      <c r="G38" s="118">
        <v>100</v>
      </c>
      <c r="H38" s="53"/>
      <c r="I38" s="137"/>
      <c r="J38" s="137"/>
      <c r="K38" s="137"/>
      <c r="L38" s="137"/>
    </row>
    <row r="39" spans="1:12" ht="15.95" customHeight="1" x14ac:dyDescent="0.25">
      <c r="A39" s="54" t="s">
        <v>245</v>
      </c>
      <c r="B39" s="54" t="s">
        <v>246</v>
      </c>
      <c r="C39" s="66" t="s">
        <v>493</v>
      </c>
      <c r="D39" s="66" t="s">
        <v>493</v>
      </c>
      <c r="E39" s="66" t="s">
        <v>493</v>
      </c>
      <c r="F39" s="66" t="s">
        <v>493</v>
      </c>
      <c r="G39" s="53"/>
      <c r="H39" s="53"/>
      <c r="I39" s="137"/>
      <c r="J39" s="137"/>
      <c r="K39" s="137"/>
      <c r="L39" s="137"/>
    </row>
    <row r="40" spans="1:12" s="22" customFormat="1" ht="32.1" customHeight="1" x14ac:dyDescent="0.25">
      <c r="A40" s="58">
        <v>3</v>
      </c>
      <c r="B40" s="59" t="s">
        <v>247</v>
      </c>
      <c r="C40" s="64">
        <v>43981</v>
      </c>
      <c r="D40" s="65">
        <v>44109</v>
      </c>
      <c r="E40" s="64">
        <v>43709</v>
      </c>
      <c r="F40" s="65">
        <v>43926</v>
      </c>
      <c r="G40" s="128">
        <v>100</v>
      </c>
      <c r="H40" s="53"/>
      <c r="I40" s="173"/>
      <c r="J40" s="173"/>
      <c r="K40" s="173"/>
      <c r="L40" s="173"/>
    </row>
    <row r="41" spans="1:12" ht="32.1" customHeight="1" x14ac:dyDescent="0.25">
      <c r="A41" s="54" t="s">
        <v>248</v>
      </c>
      <c r="B41" s="54" t="s">
        <v>249</v>
      </c>
      <c r="C41" s="66" t="s">
        <v>493</v>
      </c>
      <c r="D41" s="66" t="s">
        <v>493</v>
      </c>
      <c r="E41" s="66" t="s">
        <v>493</v>
      </c>
      <c r="F41" s="66" t="s">
        <v>493</v>
      </c>
      <c r="G41" s="53"/>
      <c r="H41" s="53"/>
      <c r="I41" s="137"/>
      <c r="J41" s="137"/>
      <c r="K41" s="137"/>
      <c r="L41" s="137"/>
    </row>
    <row r="42" spans="1:12" ht="15.95" customHeight="1" x14ac:dyDescent="0.25">
      <c r="A42" s="54" t="s">
        <v>250</v>
      </c>
      <c r="B42" s="54" t="s">
        <v>251</v>
      </c>
      <c r="C42" s="66" t="s">
        <v>493</v>
      </c>
      <c r="D42" s="66" t="s">
        <v>493</v>
      </c>
      <c r="E42" s="66" t="s">
        <v>493</v>
      </c>
      <c r="F42" s="66" t="s">
        <v>493</v>
      </c>
      <c r="G42" s="53"/>
      <c r="H42" s="53"/>
      <c r="I42" s="137"/>
      <c r="J42" s="137"/>
      <c r="K42" s="137"/>
      <c r="L42" s="137"/>
    </row>
    <row r="43" spans="1:12" ht="15.95" customHeight="1" x14ac:dyDescent="0.25">
      <c r="A43" s="54" t="s">
        <v>252</v>
      </c>
      <c r="B43" s="54" t="s">
        <v>253</v>
      </c>
      <c r="C43" s="66" t="s">
        <v>493</v>
      </c>
      <c r="D43" s="66" t="s">
        <v>493</v>
      </c>
      <c r="E43" s="66" t="s">
        <v>493</v>
      </c>
      <c r="F43" s="66" t="s">
        <v>493</v>
      </c>
      <c r="G43" s="53"/>
      <c r="H43" s="53"/>
      <c r="I43" s="137"/>
      <c r="J43" s="137"/>
      <c r="K43" s="137"/>
      <c r="L43" s="137"/>
    </row>
    <row r="44" spans="1:12" ht="63" customHeight="1" x14ac:dyDescent="0.25">
      <c r="A44" s="54" t="s">
        <v>254</v>
      </c>
      <c r="B44" s="54" t="s">
        <v>255</v>
      </c>
      <c r="C44" s="66" t="s">
        <v>493</v>
      </c>
      <c r="D44" s="66" t="s">
        <v>493</v>
      </c>
      <c r="E44" s="66" t="s">
        <v>493</v>
      </c>
      <c r="F44" s="66" t="s">
        <v>493</v>
      </c>
      <c r="G44" s="53"/>
      <c r="H44" s="53"/>
      <c r="I44" s="137"/>
      <c r="J44" s="137"/>
      <c r="K44" s="137"/>
      <c r="L44" s="137"/>
    </row>
    <row r="45" spans="1:12" ht="141.94999999999999" customHeight="1" x14ac:dyDescent="0.25">
      <c r="A45" s="54" t="s">
        <v>256</v>
      </c>
      <c r="B45" s="54" t="s">
        <v>257</v>
      </c>
      <c r="C45" s="66" t="s">
        <v>493</v>
      </c>
      <c r="D45" s="66" t="s">
        <v>493</v>
      </c>
      <c r="E45" s="66" t="s">
        <v>493</v>
      </c>
      <c r="F45" s="66" t="s">
        <v>493</v>
      </c>
      <c r="G45" s="53"/>
      <c r="H45" s="53"/>
      <c r="I45" s="137"/>
      <c r="J45" s="137"/>
      <c r="K45" s="137"/>
      <c r="L45" s="137"/>
    </row>
    <row r="46" spans="1:12" ht="15.95" customHeight="1" x14ac:dyDescent="0.25">
      <c r="A46" s="54" t="s">
        <v>258</v>
      </c>
      <c r="B46" s="54" t="s">
        <v>259</v>
      </c>
      <c r="C46" s="63">
        <v>44109</v>
      </c>
      <c r="D46" s="63">
        <v>44114</v>
      </c>
      <c r="E46" s="63">
        <v>43926</v>
      </c>
      <c r="F46" s="63">
        <v>43931</v>
      </c>
      <c r="G46" s="128">
        <v>100</v>
      </c>
      <c r="H46" s="53"/>
      <c r="I46" s="137"/>
      <c r="J46" s="137"/>
      <c r="K46" s="137"/>
      <c r="L46" s="137"/>
    </row>
    <row r="47" spans="1:12" s="22" customFormat="1" ht="15.95" customHeight="1" x14ac:dyDescent="0.25">
      <c r="A47" s="58">
        <v>4</v>
      </c>
      <c r="B47" s="59" t="s">
        <v>260</v>
      </c>
      <c r="C47" s="66" t="s">
        <v>493</v>
      </c>
      <c r="D47" s="66" t="s">
        <v>493</v>
      </c>
      <c r="E47" s="66" t="s">
        <v>493</v>
      </c>
      <c r="F47" s="66" t="s">
        <v>493</v>
      </c>
      <c r="G47" s="53"/>
      <c r="H47" s="53"/>
      <c r="I47" s="137"/>
      <c r="J47" s="137"/>
      <c r="K47" s="137"/>
      <c r="L47" s="137"/>
    </row>
    <row r="48" spans="1:12" ht="32.1" customHeight="1" x14ac:dyDescent="0.25">
      <c r="A48" s="54" t="s">
        <v>261</v>
      </c>
      <c r="B48" s="54" t="s">
        <v>262</v>
      </c>
      <c r="C48" s="63">
        <v>44112</v>
      </c>
      <c r="D48" s="63">
        <v>44114</v>
      </c>
      <c r="E48" s="63">
        <v>44112</v>
      </c>
      <c r="F48" s="63">
        <v>44114</v>
      </c>
      <c r="G48" s="128">
        <v>100</v>
      </c>
      <c r="H48" s="53"/>
      <c r="I48" s="137"/>
      <c r="J48" s="137"/>
      <c r="K48" s="137"/>
      <c r="L48" s="137"/>
    </row>
    <row r="49" spans="1:12" ht="78.95" customHeight="1" x14ac:dyDescent="0.25">
      <c r="A49" s="54" t="s">
        <v>263</v>
      </c>
      <c r="B49" s="54" t="s">
        <v>264</v>
      </c>
      <c r="C49" s="62">
        <v>44190</v>
      </c>
      <c r="D49" s="62">
        <v>44190</v>
      </c>
      <c r="E49" s="62">
        <v>43948</v>
      </c>
      <c r="F49" s="62">
        <v>43948</v>
      </c>
      <c r="G49" s="128">
        <v>100</v>
      </c>
      <c r="H49" s="53"/>
      <c r="I49" s="137"/>
      <c r="J49" s="137"/>
      <c r="K49" s="137"/>
      <c r="L49" s="137"/>
    </row>
    <row r="50" spans="1:12" ht="48" customHeight="1" x14ac:dyDescent="0.25">
      <c r="A50" s="54" t="s">
        <v>265</v>
      </c>
      <c r="B50" s="54" t="s">
        <v>266</v>
      </c>
      <c r="C50" s="66" t="s">
        <v>493</v>
      </c>
      <c r="D50" s="66" t="s">
        <v>493</v>
      </c>
      <c r="E50" s="66" t="s">
        <v>493</v>
      </c>
      <c r="F50" s="66" t="s">
        <v>493</v>
      </c>
      <c r="G50" s="53"/>
      <c r="H50" s="53"/>
      <c r="I50" s="137"/>
      <c r="J50" s="137"/>
      <c r="K50" s="137"/>
      <c r="L50" s="137"/>
    </row>
    <row r="51" spans="1:12" ht="48" customHeight="1" x14ac:dyDescent="0.25">
      <c r="A51" s="54" t="s">
        <v>267</v>
      </c>
      <c r="B51" s="54" t="s">
        <v>268</v>
      </c>
      <c r="C51" s="66" t="s">
        <v>493</v>
      </c>
      <c r="D51" s="66" t="s">
        <v>493</v>
      </c>
      <c r="E51" s="66" t="s">
        <v>493</v>
      </c>
      <c r="F51" s="66" t="s">
        <v>493</v>
      </c>
      <c r="G51" s="53"/>
      <c r="H51" s="53"/>
      <c r="I51" s="137"/>
      <c r="J51" s="137"/>
      <c r="K51" s="137"/>
      <c r="L51" s="137"/>
    </row>
    <row r="52" spans="1:12" ht="32.1" customHeight="1" x14ac:dyDescent="0.25">
      <c r="A52" s="54" t="s">
        <v>269</v>
      </c>
      <c r="B52" s="54" t="s">
        <v>270</v>
      </c>
      <c r="C52" s="62">
        <v>44195</v>
      </c>
      <c r="D52" s="62">
        <v>44195</v>
      </c>
      <c r="E52" s="62">
        <v>43951</v>
      </c>
      <c r="F52" s="62">
        <f>E52</f>
        <v>43951</v>
      </c>
      <c r="G52" s="128">
        <v>100</v>
      </c>
      <c r="H52" s="53"/>
      <c r="I52" s="137"/>
      <c r="J52" s="137"/>
      <c r="K52" s="137"/>
      <c r="L52" s="137"/>
    </row>
    <row r="53" spans="1:12" ht="32.1" customHeight="1" x14ac:dyDescent="0.25">
      <c r="A53" s="54" t="s">
        <v>271</v>
      </c>
      <c r="B53" s="54" t="s">
        <v>272</v>
      </c>
      <c r="C53" s="66" t="s">
        <v>493</v>
      </c>
      <c r="D53" s="66" t="s">
        <v>493</v>
      </c>
      <c r="E53" s="66" t="s">
        <v>493</v>
      </c>
      <c r="F53" s="66" t="s">
        <v>493</v>
      </c>
      <c r="G53" s="53"/>
      <c r="H53" s="53"/>
      <c r="I53" s="137"/>
      <c r="J53" s="137"/>
      <c r="K53" s="137"/>
      <c r="L53" s="137"/>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14</vt:i4>
      </vt:variant>
    </vt:vector>
  </HeadingPairs>
  <TitlesOfParts>
    <vt:vector size="14"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Лист1 (2)</vt:lpstr>
      <vt:lpstr>Лист1</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Тарабукин Михаил Анатольевич</dc:creator>
  <cp:lastModifiedBy>Есев Роман Николаевич</cp:lastModifiedBy>
  <dcterms:created xsi:type="dcterms:W3CDTF">2018-07-09T14:57:14Z</dcterms:created>
  <dcterms:modified xsi:type="dcterms:W3CDTF">2021-03-11T12:23:45Z</dcterms:modified>
</cp:coreProperties>
</file>